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135" windowWidth="8730" windowHeight="5460" tabRatio="807"/>
  </bookViews>
  <sheets>
    <sheet name="MČR Skuteč" sheetId="30" r:id="rId1"/>
    <sheet name="2011" sheetId="29" state="hidden" r:id="rId2"/>
    <sheet name="Individuals-cnt" sheetId="23" state="hidden" r:id="rId3"/>
    <sheet name="Individuals-schedule" sheetId="21" state="hidden" r:id="rId4"/>
    <sheet name="Individuals-PlayingArea" sheetId="22" state="hidden" r:id="rId5"/>
    <sheet name="Umpires-schedule" sheetId="24" state="hidden" r:id="rId6"/>
    <sheet name="UmpiresDuty" sheetId="11" state="hidden" r:id="rId7"/>
    <sheet name="Umpires- list" sheetId="26" state="hidden" r:id="rId8"/>
  </sheets>
  <definedNames>
    <definedName name="Dx_27" localSheetId="1">#REF!</definedName>
    <definedName name="Dx_27" localSheetId="2">#REF!</definedName>
    <definedName name="Dx_27" localSheetId="4">#REF!</definedName>
    <definedName name="Dx_27" localSheetId="3">#REF!</definedName>
    <definedName name="Dx_27" localSheetId="0">#REF!</definedName>
    <definedName name="Dx_27" localSheetId="5">#REF!</definedName>
    <definedName name="Dx_27">#REF!</definedName>
    <definedName name="Dx_60" localSheetId="1">#REF!</definedName>
    <definedName name="Dx_60" localSheetId="2">#REF!</definedName>
    <definedName name="Dx_60" localSheetId="4">#REF!</definedName>
    <definedName name="Dx_60" localSheetId="3">#REF!</definedName>
    <definedName name="Dx_60" localSheetId="0">#REF!</definedName>
    <definedName name="Dx_60" localSheetId="5">#REF!</definedName>
    <definedName name="Dx_60">#REF!</definedName>
    <definedName name="Dxm" localSheetId="1">#REF!</definedName>
    <definedName name="Dxm" localSheetId="2">#REF!</definedName>
    <definedName name="Dxm" localSheetId="4">#REF!</definedName>
    <definedName name="Dxm" localSheetId="3">#REF!</definedName>
    <definedName name="Dxm" localSheetId="0">#REF!</definedName>
    <definedName name="Dxm" localSheetId="5">#REF!</definedName>
    <definedName name="Dxm">#REF!</definedName>
    <definedName name="Dxž" localSheetId="1">#REF!</definedName>
    <definedName name="Dxž" localSheetId="2">#REF!</definedName>
    <definedName name="Dxž" localSheetId="4">#REF!</definedName>
    <definedName name="Dxž" localSheetId="3">#REF!</definedName>
    <definedName name="Dxž" localSheetId="0">#REF!</definedName>
    <definedName name="Dxž" localSheetId="5">#REF!</definedName>
    <definedName name="Dxž">#REF!</definedName>
    <definedName name="Mx_27" localSheetId="1">#REF!</definedName>
    <definedName name="Mx_27" localSheetId="2">#REF!</definedName>
    <definedName name="Mx_27" localSheetId="4">#REF!</definedName>
    <definedName name="Mx_27" localSheetId="3">#REF!</definedName>
    <definedName name="Mx_27" localSheetId="0">#REF!</definedName>
    <definedName name="Mx_27" localSheetId="5">#REF!</definedName>
    <definedName name="Mx_27">#REF!</definedName>
    <definedName name="Mx_60" localSheetId="1">#REF!</definedName>
    <definedName name="Mx_60" localSheetId="2">#REF!</definedName>
    <definedName name="Mx_60" localSheetId="4">#REF!</definedName>
    <definedName name="Mx_60" localSheetId="3">#REF!</definedName>
    <definedName name="Mx_60" localSheetId="0">#REF!</definedName>
    <definedName name="Mx_60" localSheetId="5">#REF!</definedName>
    <definedName name="Mx_60">#REF!</definedName>
    <definedName name="Mxm" localSheetId="1">#REF!</definedName>
    <definedName name="Mxm" localSheetId="2">#REF!</definedName>
    <definedName name="Mxm" localSheetId="4">#REF!</definedName>
    <definedName name="Mxm" localSheetId="3">#REF!</definedName>
    <definedName name="Mxm" localSheetId="0">#REF!</definedName>
    <definedName name="Mxm" localSheetId="5">#REF!</definedName>
    <definedName name="Mxm">#REF!</definedName>
    <definedName name="Mxž" localSheetId="1">#REF!</definedName>
    <definedName name="Mxž" localSheetId="2">#REF!</definedName>
    <definedName name="Mxž" localSheetId="4">#REF!</definedName>
    <definedName name="Mxž" localSheetId="3">#REF!</definedName>
    <definedName name="Mxž" localSheetId="0">#REF!</definedName>
    <definedName name="Mxž" localSheetId="5">#REF!</definedName>
    <definedName name="Mxž">#REF!</definedName>
    <definedName name="Nx_27" localSheetId="1">#REF!</definedName>
    <definedName name="Nx_27" localSheetId="2">#REF!</definedName>
    <definedName name="Nx_27" localSheetId="4">#REF!</definedName>
    <definedName name="Nx_27" localSheetId="3">#REF!</definedName>
    <definedName name="Nx_27" localSheetId="0">#REF!</definedName>
    <definedName name="Nx_27" localSheetId="5">#REF!</definedName>
    <definedName name="Nx_27">#REF!</definedName>
    <definedName name="Nx_60" localSheetId="1">#REF!</definedName>
    <definedName name="Nx_60" localSheetId="2">#REF!</definedName>
    <definedName name="Nx_60" localSheetId="4">#REF!</definedName>
    <definedName name="Nx_60" localSheetId="3">#REF!</definedName>
    <definedName name="Nx_60" localSheetId="0">#REF!</definedName>
    <definedName name="Nx_60" localSheetId="5">#REF!</definedName>
    <definedName name="Nx_60">#REF!</definedName>
    <definedName name="Nxm" localSheetId="1">#REF!</definedName>
    <definedName name="Nxm" localSheetId="2">#REF!</definedName>
    <definedName name="Nxm" localSheetId="4">#REF!</definedName>
    <definedName name="Nxm" localSheetId="3">#REF!</definedName>
    <definedName name="Nxm" localSheetId="0">#REF!</definedName>
    <definedName name="Nxm" localSheetId="5">#REF!</definedName>
    <definedName name="Nxm">#REF!</definedName>
    <definedName name="Nxž" localSheetId="1">#REF!</definedName>
    <definedName name="Nxž" localSheetId="2">#REF!</definedName>
    <definedName name="Nxž" localSheetId="4">#REF!</definedName>
    <definedName name="Nxž" localSheetId="3">#REF!</definedName>
    <definedName name="Nxž" localSheetId="0">#REF!</definedName>
    <definedName name="Nxž" localSheetId="5">#REF!</definedName>
    <definedName name="Nxž">#REF!</definedName>
    <definedName name="Rxm" localSheetId="1">#REF!</definedName>
    <definedName name="Rxm" localSheetId="2">#REF!</definedName>
    <definedName name="Rxm" localSheetId="4">#REF!</definedName>
    <definedName name="Rxm" localSheetId="3">#REF!</definedName>
    <definedName name="Rxm" localSheetId="0">#REF!</definedName>
    <definedName name="Rxm" localSheetId="5">#REF!</definedName>
    <definedName name="Rxm">#REF!</definedName>
    <definedName name="Rxž" localSheetId="1">#REF!</definedName>
    <definedName name="Rxž" localSheetId="2">#REF!</definedName>
    <definedName name="Rxž" localSheetId="4">#REF!</definedName>
    <definedName name="Rxž" localSheetId="3">#REF!</definedName>
    <definedName name="Rxž" localSheetId="0">#REF!</definedName>
    <definedName name="Rxž" localSheetId="5">#REF!</definedName>
    <definedName name="Rxž">#REF!</definedName>
  </definedNames>
  <calcPr calcId="125725"/>
</workbook>
</file>

<file path=xl/calcChain.xml><?xml version="1.0" encoding="utf-8"?>
<calcChain xmlns="http://schemas.openxmlformats.org/spreadsheetml/2006/main">
  <c r="U46" i="30"/>
  <c r="U47"/>
  <c r="C7"/>
  <c r="C8" s="1"/>
  <c r="C9" s="1"/>
  <c r="C10" s="1"/>
  <c r="C11" s="1"/>
  <c r="U42"/>
  <c r="U43"/>
  <c r="U44"/>
  <c r="U45"/>
  <c r="C43"/>
  <c r="C44" s="1"/>
  <c r="C45" s="1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C23"/>
  <c r="C24" s="1"/>
  <c r="C25" s="1"/>
  <c r="C26" s="1"/>
  <c r="C27" s="1"/>
  <c r="U22"/>
  <c r="U21"/>
  <c r="U20"/>
  <c r="U19"/>
  <c r="U18"/>
  <c r="U17"/>
  <c r="U16"/>
  <c r="U15"/>
  <c r="U14"/>
  <c r="U13"/>
  <c r="U12"/>
  <c r="U11"/>
  <c r="U10"/>
  <c r="U9"/>
  <c r="U8"/>
  <c r="U7"/>
  <c r="U6"/>
  <c r="U5"/>
  <c r="U46" i="21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0"/>
  <c r="U9"/>
  <c r="U8"/>
  <c r="U7"/>
  <c r="U6"/>
  <c r="C7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B14" i="23"/>
  <c r="I14" s="1"/>
  <c r="B13"/>
  <c r="J13" s="1"/>
  <c r="J14"/>
  <c r="H14"/>
  <c r="G14"/>
  <c r="F14"/>
  <c r="E14"/>
  <c r="D14"/>
  <c r="C14"/>
  <c r="G13"/>
  <c r="J7"/>
  <c r="I7"/>
  <c r="H7"/>
  <c r="G7"/>
  <c r="F7"/>
  <c r="E7"/>
  <c r="D7"/>
  <c r="C7"/>
  <c r="J6"/>
  <c r="I6"/>
  <c r="H6"/>
  <c r="G6"/>
  <c r="F6"/>
  <c r="E6"/>
  <c r="D6"/>
  <c r="C6"/>
  <c r="N6"/>
  <c r="U6" s="1"/>
  <c r="U46" i="29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9" s="1"/>
  <c r="B17" i="23"/>
  <c r="I17" s="1"/>
  <c r="B16"/>
  <c r="I16" s="1"/>
  <c r="B15"/>
  <c r="I15" s="1"/>
  <c r="N14"/>
  <c r="U14" s="1"/>
  <c r="N13"/>
  <c r="U13" s="1"/>
  <c r="N7"/>
  <c r="U7" s="1"/>
  <c r="B10"/>
  <c r="I10" s="1"/>
  <c r="C13" l="1"/>
  <c r="C46" i="30"/>
  <c r="C47" s="1"/>
  <c r="C12"/>
  <c r="C13" s="1"/>
  <c r="C14" s="1"/>
  <c r="C15" s="1"/>
  <c r="C16" s="1"/>
  <c r="C17" s="1"/>
  <c r="C18" s="1"/>
  <c r="C19" s="1"/>
  <c r="C20" s="1"/>
  <c r="C21" s="1"/>
  <c r="C28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U48"/>
  <c r="E13" i="23"/>
  <c r="I13"/>
  <c r="C25" i="21"/>
  <c r="C26" s="1"/>
  <c r="D13" i="23"/>
  <c r="F13"/>
  <c r="H13"/>
  <c r="D16"/>
  <c r="F16"/>
  <c r="H16"/>
  <c r="J16"/>
  <c r="P14"/>
  <c r="R14"/>
  <c r="T14"/>
  <c r="V14"/>
  <c r="C16"/>
  <c r="E16"/>
  <c r="G16"/>
  <c r="O14"/>
  <c r="Q14"/>
  <c r="S14"/>
  <c r="D15"/>
  <c r="F15"/>
  <c r="H15"/>
  <c r="J15"/>
  <c r="D17"/>
  <c r="F17"/>
  <c r="H17"/>
  <c r="J17"/>
  <c r="P13"/>
  <c r="R13"/>
  <c r="T13"/>
  <c r="V13"/>
  <c r="C15"/>
  <c r="E15"/>
  <c r="G15"/>
  <c r="C17"/>
  <c r="E17"/>
  <c r="G17"/>
  <c r="O13"/>
  <c r="Q13"/>
  <c r="S13"/>
  <c r="P7"/>
  <c r="R7"/>
  <c r="T7"/>
  <c r="V7"/>
  <c r="O7"/>
  <c r="Q7"/>
  <c r="S7"/>
  <c r="D10"/>
  <c r="F10"/>
  <c r="H10"/>
  <c r="J10"/>
  <c r="P6"/>
  <c r="R6"/>
  <c r="T6"/>
  <c r="V6"/>
  <c r="C10"/>
  <c r="E10"/>
  <c r="G10"/>
  <c r="O6"/>
  <c r="Q6"/>
  <c r="S6"/>
  <c r="B19"/>
  <c r="B18"/>
  <c r="N10"/>
  <c r="K14"/>
  <c r="K13"/>
  <c r="N15"/>
  <c r="N16"/>
  <c r="N17"/>
  <c r="N18" l="1"/>
  <c r="N19"/>
  <c r="W14"/>
  <c r="W13"/>
  <c r="U16"/>
  <c r="S16"/>
  <c r="Q16"/>
  <c r="O16"/>
  <c r="V16"/>
  <c r="T16"/>
  <c r="R16"/>
  <c r="P16"/>
  <c r="U17"/>
  <c r="S17"/>
  <c r="Q17"/>
  <c r="O17"/>
  <c r="V17"/>
  <c r="T17"/>
  <c r="R17"/>
  <c r="P17"/>
  <c r="U15"/>
  <c r="S15"/>
  <c r="Q15"/>
  <c r="O15"/>
  <c r="V15"/>
  <c r="T15"/>
  <c r="R15"/>
  <c r="P15"/>
  <c r="U10"/>
  <c r="S10"/>
  <c r="Q10"/>
  <c r="O10"/>
  <c r="V10"/>
  <c r="T10"/>
  <c r="R10"/>
  <c r="P10"/>
  <c r="U19"/>
  <c r="S19"/>
  <c r="Q19"/>
  <c r="O19"/>
  <c r="V19"/>
  <c r="T19"/>
  <c r="R19"/>
  <c r="P19"/>
  <c r="I18"/>
  <c r="G18"/>
  <c r="E18"/>
  <c r="C18"/>
  <c r="J18"/>
  <c r="H18"/>
  <c r="F18"/>
  <c r="D18"/>
  <c r="I19"/>
  <c r="G19"/>
  <c r="E19"/>
  <c r="C19"/>
  <c r="J19"/>
  <c r="H19"/>
  <c r="F19"/>
  <c r="D19"/>
  <c r="W16"/>
  <c r="W17"/>
  <c r="K10"/>
  <c r="K17"/>
  <c r="K16"/>
  <c r="W15"/>
  <c r="K15"/>
  <c r="E31"/>
  <c r="E26"/>
  <c r="F44" i="26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G16" s="1"/>
  <c r="E15"/>
  <c r="G15" s="1"/>
  <c r="E14"/>
  <c r="G14" s="1"/>
  <c r="E13"/>
  <c r="G13" s="1"/>
  <c r="E12"/>
  <c r="G12" s="1"/>
  <c r="E11"/>
  <c r="G11" s="1"/>
  <c r="E10"/>
  <c r="G10" s="1"/>
  <c r="E9"/>
  <c r="G9" s="1"/>
  <c r="E8"/>
  <c r="E7"/>
  <c r="G7" s="1"/>
  <c r="E6"/>
  <c r="E5"/>
  <c r="D45" i="24"/>
  <c r="D46"/>
  <c r="C46"/>
  <c r="D44"/>
  <c r="B44"/>
  <c r="D43"/>
  <c r="B43"/>
  <c r="D42"/>
  <c r="B42"/>
  <c r="D41"/>
  <c r="B41"/>
  <c r="D40"/>
  <c r="B40"/>
  <c r="D39"/>
  <c r="B39"/>
  <c r="D38"/>
  <c r="B38"/>
  <c r="D37"/>
  <c r="B37"/>
  <c r="D36"/>
  <c r="B36"/>
  <c r="D35"/>
  <c r="B35"/>
  <c r="D34"/>
  <c r="B34"/>
  <c r="D33"/>
  <c r="B33"/>
  <c r="D32"/>
  <c r="B32"/>
  <c r="D31"/>
  <c r="C31"/>
  <c r="B31"/>
  <c r="D30"/>
  <c r="B30"/>
  <c r="D29"/>
  <c r="B29"/>
  <c r="D28"/>
  <c r="B28"/>
  <c r="D27"/>
  <c r="B27"/>
  <c r="D26"/>
  <c r="B26"/>
  <c r="D25"/>
  <c r="B25"/>
  <c r="D24"/>
  <c r="C24"/>
  <c r="B24"/>
  <c r="D23"/>
  <c r="C23"/>
  <c r="B23"/>
  <c r="D22"/>
  <c r="B22"/>
  <c r="D21"/>
  <c r="C21"/>
  <c r="B21"/>
  <c r="D20"/>
  <c r="B20"/>
  <c r="D19"/>
  <c r="B19"/>
  <c r="D18"/>
  <c r="B18"/>
  <c r="D17"/>
  <c r="B17"/>
  <c r="D16"/>
  <c r="B16"/>
  <c r="D15"/>
  <c r="B15"/>
  <c r="D14"/>
  <c r="B14"/>
  <c r="D13"/>
  <c r="B13"/>
  <c r="D12"/>
  <c r="B12"/>
  <c r="D11"/>
  <c r="B11"/>
  <c r="D10"/>
  <c r="B10"/>
  <c r="D9"/>
  <c r="B9"/>
  <c r="D8"/>
  <c r="B8"/>
  <c r="D7"/>
  <c r="B7"/>
  <c r="D6"/>
  <c r="C6"/>
  <c r="B6"/>
  <c r="M10" i="22"/>
  <c r="O10"/>
  <c r="Q10"/>
  <c r="S10"/>
  <c r="K10"/>
  <c r="I10"/>
  <c r="G10"/>
  <c r="E10"/>
  <c r="M7"/>
  <c r="O7"/>
  <c r="Q7"/>
  <c r="S7"/>
  <c r="K7"/>
  <c r="I7"/>
  <c r="G7"/>
  <c r="E7"/>
  <c r="K33" i="23"/>
  <c r="K32"/>
  <c r="K31"/>
  <c r="K28"/>
  <c r="K27"/>
  <c r="K26"/>
  <c r="K29" s="1"/>
  <c r="I33"/>
  <c r="I32"/>
  <c r="I31"/>
  <c r="I28"/>
  <c r="I27"/>
  <c r="I26"/>
  <c r="C22" i="24"/>
  <c r="C32"/>
  <c r="C7"/>
  <c r="B8" i="23"/>
  <c r="B9"/>
  <c r="N12"/>
  <c r="N11"/>
  <c r="C3" i="22"/>
  <c r="U5" i="21"/>
  <c r="J5" i="11"/>
  <c r="J4"/>
  <c r="G14"/>
  <c r="G8"/>
  <c r="F17"/>
  <c r="F13"/>
  <c r="F5"/>
  <c r="F7"/>
  <c r="F19"/>
  <c r="H19" s="1"/>
  <c r="F16"/>
  <c r="F18" s="1"/>
  <c r="H18" s="1"/>
  <c r="F11"/>
  <c r="F12"/>
  <c r="F10"/>
  <c r="F14"/>
  <c r="K15" s="1"/>
  <c r="F6"/>
  <c r="F8"/>
  <c r="K9" s="1"/>
  <c r="H8"/>
  <c r="H14"/>
  <c r="K19" i="23" l="1"/>
  <c r="K18"/>
  <c r="I9"/>
  <c r="G9"/>
  <c r="E9"/>
  <c r="C9"/>
  <c r="J9"/>
  <c r="H9"/>
  <c r="F9"/>
  <c r="D9"/>
  <c r="N8"/>
  <c r="I8"/>
  <c r="G8"/>
  <c r="E8"/>
  <c r="C8"/>
  <c r="J8"/>
  <c r="H8"/>
  <c r="F8"/>
  <c r="D8"/>
  <c r="U11"/>
  <c r="S11"/>
  <c r="Q11"/>
  <c r="O11"/>
  <c r="V11"/>
  <c r="T11"/>
  <c r="R11"/>
  <c r="P11"/>
  <c r="U12"/>
  <c r="S12"/>
  <c r="Q12"/>
  <c r="O12"/>
  <c r="V12"/>
  <c r="T12"/>
  <c r="R12"/>
  <c r="P12"/>
  <c r="U18"/>
  <c r="S18"/>
  <c r="Q18"/>
  <c r="O18"/>
  <c r="V18"/>
  <c r="T18"/>
  <c r="R18"/>
  <c r="P18"/>
  <c r="W10"/>
  <c r="B11"/>
  <c r="W19"/>
  <c r="B12"/>
  <c r="N9"/>
  <c r="G8" i="26"/>
  <c r="G6"/>
  <c r="G33"/>
  <c r="G34"/>
  <c r="G35"/>
  <c r="G36"/>
  <c r="G37"/>
  <c r="G38"/>
  <c r="G39"/>
  <c r="G40"/>
  <c r="G41"/>
  <c r="G42"/>
  <c r="G43"/>
  <c r="G44"/>
  <c r="G5"/>
  <c r="I34" i="23"/>
  <c r="K34"/>
  <c r="I29"/>
  <c r="I36" s="1"/>
  <c r="W7"/>
  <c r="W6"/>
  <c r="K7"/>
  <c r="K6"/>
  <c r="U9" l="1"/>
  <c r="S9"/>
  <c r="Q9"/>
  <c r="O9"/>
  <c r="V9"/>
  <c r="T9"/>
  <c r="R9"/>
  <c r="P9"/>
  <c r="U8"/>
  <c r="S8"/>
  <c r="Q8"/>
  <c r="O8"/>
  <c r="V8"/>
  <c r="T8"/>
  <c r="R8"/>
  <c r="P8"/>
  <c r="I12"/>
  <c r="G12"/>
  <c r="E12"/>
  <c r="C12"/>
  <c r="J12"/>
  <c r="H12"/>
  <c r="F12"/>
  <c r="D12"/>
  <c r="I11"/>
  <c r="G11"/>
  <c r="E11"/>
  <c r="C11"/>
  <c r="J11"/>
  <c r="H11"/>
  <c r="F11"/>
  <c r="D11"/>
  <c r="W18"/>
  <c r="K8"/>
  <c r="W11"/>
  <c r="C8" i="24"/>
  <c r="W12" i="23"/>
  <c r="K9"/>
  <c r="K12" l="1"/>
  <c r="W9"/>
  <c r="W8"/>
  <c r="K11"/>
  <c r="K20" s="1"/>
  <c r="C33" i="24"/>
  <c r="C9"/>
  <c r="W20" i="23" l="1"/>
  <c r="C10" i="24"/>
  <c r="C34"/>
  <c r="C35" l="1"/>
  <c r="C11"/>
  <c r="C12" l="1"/>
  <c r="C4" i="22"/>
  <c r="C36" i="24"/>
  <c r="C37" l="1"/>
  <c r="C13"/>
  <c r="C14" l="1"/>
  <c r="C38"/>
  <c r="C39" l="1"/>
  <c r="C15"/>
  <c r="C16" l="1"/>
  <c r="C40"/>
  <c r="C41" l="1"/>
  <c r="C17"/>
  <c r="C18" l="1"/>
  <c r="C42"/>
  <c r="C43" l="1"/>
  <c r="C19"/>
  <c r="C45" l="1"/>
  <c r="C44"/>
  <c r="C20" l="1"/>
  <c r="C25" l="1"/>
  <c r="C26" l="1"/>
  <c r="C27" l="1"/>
  <c r="C28" l="1"/>
  <c r="C29" l="1"/>
  <c r="C30"/>
  <c r="U11" i="21"/>
  <c r="U14"/>
  <c r="U12"/>
  <c r="U13"/>
  <c r="U49" l="1"/>
</calcChain>
</file>

<file path=xl/sharedStrings.xml><?xml version="1.0" encoding="utf-8"?>
<sst xmlns="http://schemas.openxmlformats.org/spreadsheetml/2006/main" count="1242" uniqueCount="158">
  <si>
    <t>Event</t>
  </si>
  <si>
    <t>Day</t>
  </si>
  <si>
    <t>Time</t>
  </si>
  <si>
    <t>Friday</t>
  </si>
  <si>
    <t>Saturday</t>
  </si>
  <si>
    <t>Participants</t>
  </si>
  <si>
    <t>Sunday</t>
  </si>
  <si>
    <t>best of 5</t>
  </si>
  <si>
    <t>best of 3</t>
  </si>
  <si>
    <t>singles</t>
  </si>
  <si>
    <t>AM</t>
  </si>
  <si>
    <t>PM</t>
  </si>
  <si>
    <t>reserve</t>
  </si>
  <si>
    <t>AM reserve</t>
  </si>
  <si>
    <t>R</t>
  </si>
  <si>
    <t>Round:</t>
  </si>
  <si>
    <t>Individuals</t>
  </si>
  <si>
    <t>Table</t>
  </si>
  <si>
    <t>(WITHOUT additional byes for seeded players)</t>
  </si>
  <si>
    <t>(WITH additional byes for seeded players)</t>
  </si>
  <si>
    <t>Length</t>
  </si>
  <si>
    <t>MQ</t>
  </si>
  <si>
    <t>WQ</t>
  </si>
  <si>
    <t>x3</t>
  </si>
  <si>
    <t>x4</t>
  </si>
  <si>
    <t>x5</t>
  </si>
  <si>
    <t>zápasů celkem</t>
  </si>
  <si>
    <t>zápasů najednou</t>
  </si>
  <si>
    <t>Res</t>
  </si>
  <si>
    <t>Officiating</t>
  </si>
  <si>
    <t>Reserve</t>
  </si>
  <si>
    <t>Total</t>
  </si>
  <si>
    <t>Umpires</t>
  </si>
  <si>
    <t>Umpires list</t>
  </si>
  <si>
    <t>Den</t>
  </si>
  <si>
    <t>Čas</t>
  </si>
  <si>
    <t>Délka</t>
  </si>
  <si>
    <t>Stůl</t>
  </si>
  <si>
    <t>Mistrovství ČR 2012</t>
  </si>
  <si>
    <t>B1S</t>
  </si>
  <si>
    <t>G1S</t>
  </si>
  <si>
    <t>B1D</t>
  </si>
  <si>
    <t>G1D</t>
  </si>
  <si>
    <t>X1D</t>
  </si>
  <si>
    <t>B1C</t>
  </si>
  <si>
    <t>G1C</t>
  </si>
  <si>
    <t>B2S</t>
  </si>
  <si>
    <t>G2S</t>
  </si>
  <si>
    <t>B2D</t>
  </si>
  <si>
    <t>G2D</t>
  </si>
  <si>
    <t>X2D</t>
  </si>
  <si>
    <t>B2C</t>
  </si>
  <si>
    <t>G2C</t>
  </si>
  <si>
    <t>12:00</t>
  </si>
  <si>
    <t>11:00</t>
  </si>
  <si>
    <t>9:00</t>
  </si>
  <si>
    <t>16:20</t>
  </si>
  <si>
    <t>14:10</t>
  </si>
  <si>
    <t>12:30</t>
  </si>
  <si>
    <t>11:40</t>
  </si>
  <si>
    <t>9:35</t>
  </si>
  <si>
    <t>10:10</t>
  </si>
  <si>
    <t>10:45</t>
  </si>
  <si>
    <t>11:20</t>
  </si>
  <si>
    <t>13:10</t>
  </si>
  <si>
    <t>13:40</t>
  </si>
  <si>
    <t>15:10</t>
  </si>
  <si>
    <t>14:40</t>
  </si>
  <si>
    <t>15:40</t>
  </si>
  <si>
    <t>17:00</t>
  </si>
  <si>
    <t>17:40</t>
  </si>
  <si>
    <t>18:20</t>
  </si>
  <si>
    <t>18:55</t>
  </si>
  <si>
    <t>19:30</t>
  </si>
  <si>
    <t>20:10</t>
  </si>
  <si>
    <t>9:40</t>
  </si>
  <si>
    <t>10:20</t>
  </si>
  <si>
    <t>12:20</t>
  </si>
  <si>
    <t>13:00</t>
  </si>
  <si>
    <t>G1S
64</t>
  </si>
  <si>
    <t>B1S
64</t>
  </si>
  <si>
    <t>G1S
32</t>
  </si>
  <si>
    <t>B1S
32</t>
  </si>
  <si>
    <t>X1D
64</t>
  </si>
  <si>
    <t>X1D
32</t>
  </si>
  <si>
    <t>B1C
32</t>
  </si>
  <si>
    <t>G1D
32</t>
  </si>
  <si>
    <t>B1C
16</t>
  </si>
  <si>
    <t>B1D
32</t>
  </si>
  <si>
    <t>G1C
16</t>
  </si>
  <si>
    <t>G1D
16</t>
  </si>
  <si>
    <t>B1D
16</t>
  </si>
  <si>
    <t>G1S
16</t>
  </si>
  <si>
    <t>B1S
16</t>
  </si>
  <si>
    <t>B1C
SF</t>
  </si>
  <si>
    <t>G1C
SF</t>
  </si>
  <si>
    <t>G1C
F</t>
  </si>
  <si>
    <t>B1C
F</t>
  </si>
  <si>
    <t>B1C
QF</t>
  </si>
  <si>
    <t>G1C
QF</t>
  </si>
  <si>
    <t>X1D
16</t>
  </si>
  <si>
    <t>X1D
QF</t>
  </si>
  <si>
    <t>X1D
SF</t>
  </si>
  <si>
    <t>X1D
F</t>
  </si>
  <si>
    <t>G1S
QF</t>
  </si>
  <si>
    <t>B1S
QF</t>
  </si>
  <si>
    <t>B1D
SF</t>
  </si>
  <si>
    <t>G1S
SF</t>
  </si>
  <si>
    <t>B1S
SF</t>
  </si>
  <si>
    <t>B1D
F</t>
  </si>
  <si>
    <t>G1S
F</t>
  </si>
  <si>
    <t>B1S
F</t>
  </si>
  <si>
    <t>G1D
F</t>
  </si>
  <si>
    <t>G1D
SF</t>
  </si>
  <si>
    <t>G2S
64</t>
  </si>
  <si>
    <t>G2S
32</t>
  </si>
  <si>
    <t>G2D
32</t>
  </si>
  <si>
    <t>G2C
16</t>
  </si>
  <si>
    <t>G2D
16</t>
  </si>
  <si>
    <t>G2C
QF</t>
  </si>
  <si>
    <t>G2S
16</t>
  </si>
  <si>
    <t>G2C
SF</t>
  </si>
  <si>
    <t>G2C
F</t>
  </si>
  <si>
    <t>G2S
QF</t>
  </si>
  <si>
    <t>G2D
SF</t>
  </si>
  <si>
    <t>G2S
SF</t>
  </si>
  <si>
    <t>G2D
F</t>
  </si>
  <si>
    <t>G2S
F</t>
  </si>
  <si>
    <t>B2S
64</t>
  </si>
  <si>
    <t>B2S
32</t>
  </si>
  <si>
    <t>B2C
32</t>
  </si>
  <si>
    <t>B2C
16</t>
  </si>
  <si>
    <t>B2D
32</t>
  </si>
  <si>
    <t>B2C
QF</t>
  </si>
  <si>
    <t>B2D
16</t>
  </si>
  <si>
    <t>B2C
SF</t>
  </si>
  <si>
    <t>B2S
16</t>
  </si>
  <si>
    <t>B2C
F</t>
  </si>
  <si>
    <t>B2S
QF</t>
  </si>
  <si>
    <t>B2D
SF</t>
  </si>
  <si>
    <t>B2S
SF</t>
  </si>
  <si>
    <t>B2D
F</t>
  </si>
  <si>
    <t>B2S
F</t>
  </si>
  <si>
    <t>X2D
64</t>
  </si>
  <si>
    <t>X2D
32</t>
  </si>
  <si>
    <t>X2D
16</t>
  </si>
  <si>
    <t>X2D
QF</t>
  </si>
  <si>
    <t>X2D
SF</t>
  </si>
  <si>
    <t>X2D
F</t>
  </si>
  <si>
    <t>G2D
QF</t>
  </si>
  <si>
    <t>B2D
QF</t>
  </si>
  <si>
    <t>G1D
QF</t>
  </si>
  <si>
    <t>B1D
QF</t>
  </si>
  <si>
    <t>Mistrovství ČR 2012, ver.48/32</t>
  </si>
  <si>
    <t>B1S
48</t>
  </si>
  <si>
    <t>B1D
24</t>
  </si>
  <si>
    <t>B2S
48</t>
  </si>
  <si>
    <t>B2D
24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</si>
</sst>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h:mm;@"/>
  </numFmts>
  <fonts count="20">
    <font>
      <sz val="10"/>
      <name val="Arial CE"/>
      <charset val="238"/>
    </font>
    <font>
      <b/>
      <i/>
      <sz val="24"/>
      <color indexed="9"/>
      <name val="Times New Roman"/>
      <family val="1"/>
    </font>
    <font>
      <sz val="24"/>
      <color indexed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24"/>
      <color indexed="9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24"/>
      <color indexed="9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19" fillId="0" borderId="0"/>
  </cellStyleXfs>
  <cellXfs count="68">
    <xf numFmtId="0" fontId="0" fillId="0" borderId="0" xfId="0"/>
    <xf numFmtId="0" fontId="1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20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20" fontId="4" fillId="0" borderId="6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centerContinuous" vertical="center"/>
    </xf>
    <xf numFmtId="0" fontId="11" fillId="3" borderId="0" xfId="1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6" fillId="0" borderId="4" xfId="0" applyNumberFormat="1" applyFont="1" applyBorder="1" applyAlignment="1">
      <alignment vertical="center"/>
    </xf>
    <xf numFmtId="0" fontId="14" fillId="3" borderId="0" xfId="1" applyNumberFormat="1" applyFont="1" applyAlignment="1">
      <alignment vertical="center"/>
    </xf>
    <xf numFmtId="0" fontId="14" fillId="4" borderId="0" xfId="2" applyNumberFormat="1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7" fillId="0" borderId="0" xfId="0" applyFont="1" applyAlignment="1">
      <alignment vertical="center"/>
    </xf>
    <xf numFmtId="20" fontId="4" fillId="0" borderId="17" xfId="0" applyNumberFormat="1" applyFont="1" applyBorder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7" borderId="5" xfId="0" applyNumberFormat="1" applyFont="1" applyFill="1" applyBorder="1" applyAlignment="1">
      <alignment horizontal="center" vertical="center"/>
    </xf>
    <xf numFmtId="14" fontId="4" fillId="7" borderId="8" xfId="0" applyNumberFormat="1" applyFont="1" applyFill="1" applyBorder="1" applyAlignment="1">
      <alignment horizontal="center" vertical="center"/>
    </xf>
    <xf numFmtId="0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1" fillId="6" borderId="0" xfId="1" applyNumberFormat="1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8" borderId="0" xfId="1" applyNumberFormat="1" applyFont="1" applyFill="1" applyAlignment="1">
      <alignment vertical="center"/>
    </xf>
    <xf numFmtId="0" fontId="4" fillId="9" borderId="0" xfId="2" applyNumberFormat="1" applyFont="1" applyFill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20" fontId="4" fillId="0" borderId="5" xfId="0" applyNumberFormat="1" applyFont="1" applyFill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</cellXfs>
  <cellStyles count="4">
    <cellStyle name="Normal 2" xfId="3"/>
    <cellStyle name="normální" xfId="0" builtinId="0"/>
    <cellStyle name="Zvýraznění 1" xfId="1" builtinId="29"/>
    <cellStyle name="Zvýraznění 2" xfId="2" builtinId="33"/>
  </cellStyles>
  <dxfs count="103"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theme="4" tint="0.5999633777886288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7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8"/>
  <sheetViews>
    <sheetView tabSelected="1" topLeftCell="B1" workbookViewId="0">
      <selection activeCell="T41" sqref="T41"/>
    </sheetView>
  </sheetViews>
  <sheetFormatPr defaultRowHeight="12.75"/>
  <cols>
    <col min="1" max="1" width="3.42578125" style="6" customWidth="1"/>
    <col min="2" max="2" width="9.140625" style="6"/>
    <col min="3" max="3" width="9" style="6" bestFit="1" customWidth="1"/>
    <col min="4" max="4" width="9" style="6" customWidth="1"/>
    <col min="5" max="20" width="4.85546875" style="6" customWidth="1"/>
    <col min="21" max="21" width="5.42578125" style="6" customWidth="1"/>
    <col min="22" max="16384" width="9.140625" style="6"/>
  </cols>
  <sheetData>
    <row r="1" spans="1:21" ht="30">
      <c r="A1" s="13" t="s">
        <v>153</v>
      </c>
      <c r="B1" s="19"/>
      <c r="C1" s="19"/>
      <c r="D1" s="19"/>
      <c r="E1" s="19"/>
      <c r="F1" s="19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21" ht="13.5" thickBot="1">
      <c r="A3" s="7"/>
      <c r="B3" s="7"/>
      <c r="C3" s="14">
        <v>2.7777777777777776E-2</v>
      </c>
      <c r="D3" s="14">
        <v>3.125E-2</v>
      </c>
      <c r="E3" s="14">
        <v>2.0833333333333332E-2</v>
      </c>
      <c r="F3" s="14">
        <v>6.9444444444444441E-3</v>
      </c>
      <c r="G3" s="7"/>
      <c r="H3" s="7"/>
      <c r="I3" s="7"/>
      <c r="J3" s="7"/>
      <c r="K3" s="7"/>
    </row>
    <row r="4" spans="1:21" ht="14.25" thickTop="1" thickBot="1">
      <c r="A4" s="22"/>
      <c r="B4" s="25"/>
      <c r="C4" s="38" t="s">
        <v>37</v>
      </c>
      <c r="D4" s="8"/>
      <c r="E4" s="9">
        <v>1</v>
      </c>
      <c r="F4" s="10">
        <v>2</v>
      </c>
      <c r="G4" s="9">
        <v>3</v>
      </c>
      <c r="H4" s="10">
        <v>4</v>
      </c>
      <c r="I4" s="9">
        <v>5</v>
      </c>
      <c r="J4" s="10">
        <v>6</v>
      </c>
      <c r="K4" s="9">
        <v>7</v>
      </c>
      <c r="L4" s="9">
        <v>8</v>
      </c>
      <c r="M4" s="10">
        <v>9</v>
      </c>
      <c r="N4" s="9">
        <v>10</v>
      </c>
      <c r="O4" s="10">
        <v>11</v>
      </c>
      <c r="P4" s="9">
        <v>12</v>
      </c>
      <c r="Q4" s="10">
        <v>13</v>
      </c>
      <c r="R4" s="9">
        <v>14</v>
      </c>
      <c r="S4" s="10">
        <v>15</v>
      </c>
      <c r="T4" s="9">
        <v>16</v>
      </c>
    </row>
    <row r="5" spans="1:21" ht="28.5" customHeight="1" thickTop="1">
      <c r="A5" s="23" t="s">
        <v>14</v>
      </c>
      <c r="B5" s="26" t="s">
        <v>34</v>
      </c>
      <c r="C5" s="16" t="s">
        <v>35</v>
      </c>
      <c r="D5" s="16" t="s">
        <v>36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6">
        <f t="shared" ref="U5:U47" si="0">+COUNTA(E5:T5)</f>
        <v>0</v>
      </c>
    </row>
    <row r="6" spans="1:21" ht="28.5" customHeight="1">
      <c r="A6" s="21">
        <v>1</v>
      </c>
      <c r="B6" s="64">
        <v>41040</v>
      </c>
      <c r="C6" s="65">
        <v>0.5</v>
      </c>
      <c r="D6" s="51">
        <v>2.4305555555555556E-2</v>
      </c>
      <c r="E6" s="43" t="s">
        <v>154</v>
      </c>
      <c r="F6" s="43" t="s">
        <v>154</v>
      </c>
      <c r="G6" s="43" t="s">
        <v>154</v>
      </c>
      <c r="H6" s="43" t="s">
        <v>154</v>
      </c>
      <c r="I6" s="43" t="s">
        <v>154</v>
      </c>
      <c r="J6" s="43" t="s">
        <v>154</v>
      </c>
      <c r="K6" s="43" t="s">
        <v>154</v>
      </c>
      <c r="L6" s="43" t="s">
        <v>154</v>
      </c>
      <c r="M6" s="43" t="s">
        <v>154</v>
      </c>
      <c r="N6" s="43" t="s">
        <v>154</v>
      </c>
      <c r="O6" s="43" t="s">
        <v>154</v>
      </c>
      <c r="P6" s="43" t="s">
        <v>154</v>
      </c>
      <c r="Q6" s="43" t="s">
        <v>154</v>
      </c>
      <c r="R6" s="43" t="s">
        <v>154</v>
      </c>
      <c r="S6" s="43" t="s">
        <v>154</v>
      </c>
      <c r="T6" s="43" t="s">
        <v>154</v>
      </c>
      <c r="U6" s="6">
        <f t="shared" si="0"/>
        <v>16</v>
      </c>
    </row>
    <row r="7" spans="1:21" ht="28.5" customHeight="1">
      <c r="A7" s="21">
        <v>2</v>
      </c>
      <c r="B7" s="64">
        <v>41040</v>
      </c>
      <c r="C7" s="65">
        <f>+C6+D6</f>
        <v>0.52430555555555558</v>
      </c>
      <c r="D7" s="51">
        <v>2.4305555555555556E-2</v>
      </c>
      <c r="E7" s="43" t="s">
        <v>81</v>
      </c>
      <c r="F7" s="43" t="s">
        <v>81</v>
      </c>
      <c r="G7" s="43" t="s">
        <v>81</v>
      </c>
      <c r="H7" s="43" t="s">
        <v>81</v>
      </c>
      <c r="I7" s="43" t="s">
        <v>81</v>
      </c>
      <c r="J7" s="43" t="s">
        <v>81</v>
      </c>
      <c r="K7" s="43" t="s">
        <v>81</v>
      </c>
      <c r="L7" s="43" t="s">
        <v>81</v>
      </c>
      <c r="M7" s="43" t="s">
        <v>81</v>
      </c>
      <c r="N7" s="43" t="s">
        <v>81</v>
      </c>
      <c r="O7" s="43" t="s">
        <v>81</v>
      </c>
      <c r="P7" s="43" t="s">
        <v>81</v>
      </c>
      <c r="Q7" s="43" t="s">
        <v>81</v>
      </c>
      <c r="R7" s="43" t="s">
        <v>81</v>
      </c>
      <c r="S7" s="43" t="s">
        <v>81</v>
      </c>
      <c r="T7" s="43" t="s">
        <v>81</v>
      </c>
      <c r="U7" s="6">
        <f t="shared" si="0"/>
        <v>16</v>
      </c>
    </row>
    <row r="8" spans="1:21" ht="28.5" customHeight="1">
      <c r="A8" s="21">
        <v>3</v>
      </c>
      <c r="B8" s="64">
        <v>41040</v>
      </c>
      <c r="C8" s="65">
        <f t="shared" ref="C8:C39" si="1">+C7+D7</f>
        <v>0.54861111111111116</v>
      </c>
      <c r="D8" s="51">
        <v>2.7777777777777776E-2</v>
      </c>
      <c r="E8" s="43" t="s">
        <v>82</v>
      </c>
      <c r="F8" s="43" t="s">
        <v>82</v>
      </c>
      <c r="G8" s="43" t="s">
        <v>82</v>
      </c>
      <c r="H8" s="43" t="s">
        <v>82</v>
      </c>
      <c r="I8" s="43" t="s">
        <v>82</v>
      </c>
      <c r="J8" s="43" t="s">
        <v>82</v>
      </c>
      <c r="K8" s="43" t="s">
        <v>82</v>
      </c>
      <c r="L8" s="43" t="s">
        <v>82</v>
      </c>
      <c r="M8" s="43" t="s">
        <v>82</v>
      </c>
      <c r="N8" s="43" t="s">
        <v>82</v>
      </c>
      <c r="O8" s="43" t="s">
        <v>82</v>
      </c>
      <c r="P8" s="43" t="s">
        <v>82</v>
      </c>
      <c r="Q8" s="43" t="s">
        <v>82</v>
      </c>
      <c r="R8" s="43" t="s">
        <v>82</v>
      </c>
      <c r="S8" s="43" t="s">
        <v>82</v>
      </c>
      <c r="T8" s="43" t="s">
        <v>82</v>
      </c>
      <c r="U8" s="6">
        <f t="shared" si="0"/>
        <v>16</v>
      </c>
    </row>
    <row r="9" spans="1:21" ht="28.5" customHeight="1">
      <c r="A9" s="21">
        <v>4</v>
      </c>
      <c r="B9" s="64">
        <v>41040</v>
      </c>
      <c r="C9" s="65">
        <f t="shared" si="1"/>
        <v>0.57638888888888895</v>
      </c>
      <c r="D9" s="51">
        <v>2.0833333333333332E-2</v>
      </c>
      <c r="E9" s="43" t="s">
        <v>155</v>
      </c>
      <c r="F9" s="43" t="s">
        <v>155</v>
      </c>
      <c r="G9" s="43" t="s">
        <v>155</v>
      </c>
      <c r="H9" s="43" t="s">
        <v>155</v>
      </c>
      <c r="I9" s="43" t="s">
        <v>155</v>
      </c>
      <c r="J9" s="43" t="s">
        <v>155</v>
      </c>
      <c r="K9" s="43" t="s">
        <v>155</v>
      </c>
      <c r="L9" s="43" t="s">
        <v>155</v>
      </c>
      <c r="M9" s="43" t="s">
        <v>90</v>
      </c>
      <c r="N9" s="43" t="s">
        <v>90</v>
      </c>
      <c r="O9" s="43" t="s">
        <v>90</v>
      </c>
      <c r="P9" s="43" t="s">
        <v>90</v>
      </c>
      <c r="Q9" s="43" t="s">
        <v>90</v>
      </c>
      <c r="R9" s="43" t="s">
        <v>90</v>
      </c>
      <c r="S9" s="43" t="s">
        <v>90</v>
      </c>
      <c r="T9" s="43" t="s">
        <v>90</v>
      </c>
      <c r="U9" s="6">
        <f t="shared" si="0"/>
        <v>16</v>
      </c>
    </row>
    <row r="10" spans="1:21" ht="28.5" customHeight="1">
      <c r="A10" s="21">
        <v>5</v>
      </c>
      <c r="B10" s="64">
        <v>41040</v>
      </c>
      <c r="C10" s="65">
        <f t="shared" si="1"/>
        <v>0.59722222222222232</v>
      </c>
      <c r="D10" s="51">
        <v>2.0833333333333332E-2</v>
      </c>
      <c r="E10" s="43" t="s">
        <v>84</v>
      </c>
      <c r="F10" s="43" t="s">
        <v>84</v>
      </c>
      <c r="G10" s="43" t="s">
        <v>84</v>
      </c>
      <c r="H10" s="43" t="s">
        <v>84</v>
      </c>
      <c r="I10" s="43" t="s">
        <v>84</v>
      </c>
      <c r="J10" s="43" t="s">
        <v>84</v>
      </c>
      <c r="K10" s="43" t="s">
        <v>84</v>
      </c>
      <c r="L10" s="43" t="s">
        <v>84</v>
      </c>
      <c r="M10" s="43" t="s">
        <v>84</v>
      </c>
      <c r="N10" s="43" t="s">
        <v>84</v>
      </c>
      <c r="O10" s="43" t="s">
        <v>84</v>
      </c>
      <c r="P10" s="43" t="s">
        <v>84</v>
      </c>
      <c r="Q10" s="43" t="s">
        <v>84</v>
      </c>
      <c r="R10" s="43" t="s">
        <v>84</v>
      </c>
      <c r="S10" s="43" t="s">
        <v>84</v>
      </c>
      <c r="T10" s="43" t="s">
        <v>84</v>
      </c>
      <c r="U10" s="6">
        <f t="shared" si="0"/>
        <v>16</v>
      </c>
    </row>
    <row r="11" spans="1:21" ht="28.5" customHeight="1">
      <c r="A11" s="21">
        <v>6</v>
      </c>
      <c r="B11" s="64">
        <v>41040</v>
      </c>
      <c r="C11" s="65">
        <f t="shared" si="1"/>
        <v>0.61805555555555569</v>
      </c>
      <c r="D11" s="51">
        <v>2.0833333333333332E-2</v>
      </c>
      <c r="E11" s="43" t="s">
        <v>87</v>
      </c>
      <c r="F11" s="43" t="s">
        <v>87</v>
      </c>
      <c r="G11" s="43" t="s">
        <v>87</v>
      </c>
      <c r="H11" s="43" t="s">
        <v>87</v>
      </c>
      <c r="I11" s="43" t="s">
        <v>87</v>
      </c>
      <c r="J11" s="43" t="s">
        <v>87</v>
      </c>
      <c r="K11" s="43" t="s">
        <v>87</v>
      </c>
      <c r="L11" s="43" t="s">
        <v>87</v>
      </c>
      <c r="M11" s="43" t="s">
        <v>89</v>
      </c>
      <c r="N11" s="43" t="s">
        <v>89</v>
      </c>
      <c r="O11" s="43" t="s">
        <v>89</v>
      </c>
      <c r="P11" s="43" t="s">
        <v>89</v>
      </c>
      <c r="Q11" s="43" t="s">
        <v>89</v>
      </c>
      <c r="R11" s="43" t="s">
        <v>89</v>
      </c>
      <c r="S11" s="43" t="s">
        <v>89</v>
      </c>
      <c r="T11" s="43" t="s">
        <v>89</v>
      </c>
      <c r="U11" s="6">
        <f>+COUNTA(E11:T11)</f>
        <v>16</v>
      </c>
    </row>
    <row r="12" spans="1:21" ht="28.5" customHeight="1">
      <c r="A12" s="21">
        <v>7</v>
      </c>
      <c r="B12" s="64">
        <v>41040</v>
      </c>
      <c r="C12" s="65">
        <f>+C11+D11</f>
        <v>0.63888888888888906</v>
      </c>
      <c r="D12" s="51">
        <v>2.7777777777777776E-2</v>
      </c>
      <c r="E12" s="43" t="s">
        <v>93</v>
      </c>
      <c r="F12" s="43" t="s">
        <v>93</v>
      </c>
      <c r="G12" s="43" t="s">
        <v>93</v>
      </c>
      <c r="H12" s="43" t="s">
        <v>93</v>
      </c>
      <c r="I12" s="43" t="s">
        <v>93</v>
      </c>
      <c r="J12" s="43" t="s">
        <v>93</v>
      </c>
      <c r="K12" s="43" t="s">
        <v>93</v>
      </c>
      <c r="L12" s="43" t="s">
        <v>93</v>
      </c>
      <c r="M12" s="43" t="s">
        <v>92</v>
      </c>
      <c r="N12" s="43" t="s">
        <v>92</v>
      </c>
      <c r="O12" s="43" t="s">
        <v>92</v>
      </c>
      <c r="P12" s="43" t="s">
        <v>92</v>
      </c>
      <c r="Q12" s="43" t="s">
        <v>92</v>
      </c>
      <c r="R12" s="43" t="s">
        <v>92</v>
      </c>
      <c r="S12" s="43" t="s">
        <v>92</v>
      </c>
      <c r="T12" s="43" t="s">
        <v>92</v>
      </c>
      <c r="U12" s="6">
        <f>+COUNTA(E12:T12)</f>
        <v>16</v>
      </c>
    </row>
    <row r="13" spans="1:21" ht="28.5" customHeight="1">
      <c r="A13" s="21">
        <v>8</v>
      </c>
      <c r="B13" s="64">
        <v>41040</v>
      </c>
      <c r="C13" s="65">
        <f>+C12+D12</f>
        <v>0.66666666666666685</v>
      </c>
      <c r="D13" s="51">
        <v>2.0833333333333332E-2</v>
      </c>
      <c r="E13" s="43" t="s">
        <v>91</v>
      </c>
      <c r="F13" s="43" t="s">
        <v>91</v>
      </c>
      <c r="G13" s="43" t="s">
        <v>91</v>
      </c>
      <c r="H13" s="43" t="s">
        <v>91</v>
      </c>
      <c r="I13" s="43" t="s">
        <v>91</v>
      </c>
      <c r="J13" s="43" t="s">
        <v>91</v>
      </c>
      <c r="K13" s="43" t="s">
        <v>91</v>
      </c>
      <c r="L13" s="43" t="s">
        <v>91</v>
      </c>
      <c r="M13" s="43"/>
      <c r="N13" s="43" t="s">
        <v>151</v>
      </c>
      <c r="O13" s="43"/>
      <c r="P13" s="43" t="s">
        <v>151</v>
      </c>
      <c r="Q13" s="43"/>
      <c r="R13" s="43" t="s">
        <v>151</v>
      </c>
      <c r="S13" s="43"/>
      <c r="T13" s="43" t="s">
        <v>151</v>
      </c>
      <c r="U13" s="6">
        <f>+COUNTA(E13:T13)</f>
        <v>12</v>
      </c>
    </row>
    <row r="14" spans="1:21" ht="28.5" customHeight="1">
      <c r="A14" s="21">
        <v>9</v>
      </c>
      <c r="B14" s="64">
        <v>41040</v>
      </c>
      <c r="C14" s="65">
        <f t="shared" si="1"/>
        <v>0.68750000000000022</v>
      </c>
      <c r="D14" s="51">
        <v>2.0833333333333332E-2</v>
      </c>
      <c r="E14" s="43" t="s">
        <v>100</v>
      </c>
      <c r="F14" s="43"/>
      <c r="G14" s="43" t="s">
        <v>100</v>
      </c>
      <c r="H14" s="43"/>
      <c r="I14" s="43" t="s">
        <v>100</v>
      </c>
      <c r="J14" s="43"/>
      <c r="K14" s="43" t="s">
        <v>100</v>
      </c>
      <c r="L14" s="43"/>
      <c r="M14" s="43" t="s">
        <v>100</v>
      </c>
      <c r="N14" s="43"/>
      <c r="O14" s="43" t="s">
        <v>100</v>
      </c>
      <c r="P14" s="43"/>
      <c r="Q14" s="43" t="s">
        <v>100</v>
      </c>
      <c r="R14" s="43"/>
      <c r="S14" s="43" t="s">
        <v>100</v>
      </c>
      <c r="T14" s="43"/>
      <c r="U14" s="6">
        <f>+COUNTA(E14:T14)</f>
        <v>8</v>
      </c>
    </row>
    <row r="15" spans="1:21" ht="28.5" customHeight="1">
      <c r="A15" s="21">
        <v>10</v>
      </c>
      <c r="B15" s="64">
        <v>41040</v>
      </c>
      <c r="C15" s="65">
        <f t="shared" si="1"/>
        <v>0.70833333333333359</v>
      </c>
      <c r="D15" s="51">
        <v>2.0833333333333332E-2</v>
      </c>
      <c r="E15" s="43"/>
      <c r="F15" s="43" t="s">
        <v>101</v>
      </c>
      <c r="G15" s="43"/>
      <c r="H15" s="43"/>
      <c r="I15" s="43"/>
      <c r="J15" s="43" t="s">
        <v>101</v>
      </c>
      <c r="K15" s="43"/>
      <c r="L15" s="43"/>
      <c r="M15" s="43"/>
      <c r="N15" s="43" t="s">
        <v>101</v>
      </c>
      <c r="O15" s="43"/>
      <c r="P15" s="43"/>
      <c r="Q15" s="43"/>
      <c r="R15" s="43" t="s">
        <v>101</v>
      </c>
      <c r="S15" s="43"/>
      <c r="T15" s="43"/>
      <c r="U15" s="6">
        <f t="shared" si="0"/>
        <v>4</v>
      </c>
    </row>
    <row r="16" spans="1:21" ht="28.5" customHeight="1">
      <c r="A16" s="21">
        <v>11</v>
      </c>
      <c r="B16" s="64">
        <v>41040</v>
      </c>
      <c r="C16" s="65">
        <f t="shared" si="1"/>
        <v>0.72916666666666696</v>
      </c>
      <c r="D16" s="51">
        <v>2.7777777777777776E-2</v>
      </c>
      <c r="E16" s="43" t="s">
        <v>104</v>
      </c>
      <c r="F16" s="43" t="s">
        <v>104</v>
      </c>
      <c r="G16" s="43" t="s">
        <v>104</v>
      </c>
      <c r="H16" s="43" t="s">
        <v>104</v>
      </c>
      <c r="I16" s="43" t="s">
        <v>105</v>
      </c>
      <c r="J16" s="43" t="s">
        <v>105</v>
      </c>
      <c r="K16" s="43" t="s">
        <v>105</v>
      </c>
      <c r="L16" s="43" t="s">
        <v>105</v>
      </c>
      <c r="M16" s="43" t="s">
        <v>98</v>
      </c>
      <c r="N16" s="43" t="s">
        <v>98</v>
      </c>
      <c r="O16" s="43" t="s">
        <v>98</v>
      </c>
      <c r="P16" s="43" t="s">
        <v>98</v>
      </c>
      <c r="Q16" s="43" t="s">
        <v>99</v>
      </c>
      <c r="R16" s="43" t="s">
        <v>99</v>
      </c>
      <c r="S16" s="43" t="s">
        <v>99</v>
      </c>
      <c r="T16" s="43" t="s">
        <v>99</v>
      </c>
      <c r="U16" s="6">
        <f t="shared" si="0"/>
        <v>16</v>
      </c>
    </row>
    <row r="17" spans="1:21" ht="28.5" customHeight="1">
      <c r="A17" s="21">
        <v>12</v>
      </c>
      <c r="B17" s="64">
        <v>41040</v>
      </c>
      <c r="C17" s="65">
        <f t="shared" si="1"/>
        <v>0.75694444444444475</v>
      </c>
      <c r="D17" s="51">
        <v>2.0833333333333332E-2</v>
      </c>
      <c r="E17" s="43" t="s">
        <v>152</v>
      </c>
      <c r="F17" s="43"/>
      <c r="G17" s="43" t="s">
        <v>152</v>
      </c>
      <c r="H17" s="43"/>
      <c r="I17" s="43" t="s">
        <v>152</v>
      </c>
      <c r="J17" s="43"/>
      <c r="K17" s="43" t="s">
        <v>152</v>
      </c>
      <c r="L17" s="43"/>
      <c r="M17" s="43"/>
      <c r="N17" s="43"/>
      <c r="O17" s="43"/>
      <c r="P17" s="43"/>
      <c r="Q17" s="43"/>
      <c r="R17" s="43"/>
      <c r="S17" s="43"/>
      <c r="T17" s="43"/>
      <c r="U17" s="6">
        <f t="shared" si="0"/>
        <v>4</v>
      </c>
    </row>
    <row r="18" spans="1:21" ht="28.5" customHeight="1">
      <c r="A18" s="21">
        <v>13</v>
      </c>
      <c r="B18" s="64">
        <v>41040</v>
      </c>
      <c r="C18" s="65">
        <f t="shared" si="1"/>
        <v>0.77777777777777812</v>
      </c>
      <c r="D18" s="51">
        <v>2.0833333333333332E-2</v>
      </c>
      <c r="E18" s="43"/>
      <c r="F18" s="43" t="s">
        <v>94</v>
      </c>
      <c r="G18" s="43"/>
      <c r="H18" s="43" t="s">
        <v>94</v>
      </c>
      <c r="I18" s="43"/>
      <c r="J18" s="43" t="s">
        <v>95</v>
      </c>
      <c r="K18" s="43"/>
      <c r="L18" s="43" t="s">
        <v>95</v>
      </c>
      <c r="M18" s="43"/>
      <c r="N18" s="43"/>
      <c r="O18" s="43"/>
      <c r="P18" s="43"/>
      <c r="Q18" s="43"/>
      <c r="R18" s="43"/>
      <c r="S18" s="43"/>
      <c r="T18" s="43"/>
      <c r="U18" s="6">
        <f t="shared" si="0"/>
        <v>4</v>
      </c>
    </row>
    <row r="19" spans="1:21" ht="28.5" customHeight="1">
      <c r="A19" s="21">
        <v>14</v>
      </c>
      <c r="B19" s="64">
        <v>41040</v>
      </c>
      <c r="C19" s="65">
        <f t="shared" si="1"/>
        <v>0.79861111111111149</v>
      </c>
      <c r="D19" s="51">
        <v>2.0833333333333332E-2</v>
      </c>
      <c r="E19" s="43" t="s">
        <v>102</v>
      </c>
      <c r="F19" s="43"/>
      <c r="G19" s="43" t="s">
        <v>102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6">
        <f t="shared" si="0"/>
        <v>2</v>
      </c>
    </row>
    <row r="20" spans="1:21" ht="28.5" customHeight="1">
      <c r="A20" s="21">
        <v>15</v>
      </c>
      <c r="B20" s="64">
        <v>41040</v>
      </c>
      <c r="C20" s="65">
        <f t="shared" si="1"/>
        <v>0.81944444444444486</v>
      </c>
      <c r="D20" s="51">
        <v>2.0833333333333332E-2</v>
      </c>
      <c r="E20" s="43"/>
      <c r="F20" s="43" t="s">
        <v>103</v>
      </c>
      <c r="G20" s="43"/>
      <c r="H20" s="43"/>
      <c r="I20" s="43" t="s">
        <v>97</v>
      </c>
      <c r="J20" s="43"/>
      <c r="K20" s="43" t="s">
        <v>96</v>
      </c>
      <c r="L20" s="43"/>
      <c r="M20" s="43"/>
      <c r="N20" s="43"/>
      <c r="O20" s="43"/>
      <c r="P20" s="43"/>
      <c r="Q20" s="43"/>
      <c r="R20" s="43"/>
      <c r="S20" s="43"/>
      <c r="T20" s="43"/>
      <c r="U20" s="6">
        <f t="shared" si="0"/>
        <v>3</v>
      </c>
    </row>
    <row r="21" spans="1:21" ht="28.5" customHeight="1">
      <c r="A21" s="21">
        <v>16</v>
      </c>
      <c r="B21" s="64">
        <v>41040</v>
      </c>
      <c r="C21" s="65">
        <f t="shared" si="1"/>
        <v>0.84027777777777823</v>
      </c>
      <c r="D21" s="51">
        <v>2.0833333333333332E-2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6">
        <f t="shared" si="0"/>
        <v>0</v>
      </c>
    </row>
    <row r="22" spans="1:21" ht="28.5" customHeight="1">
      <c r="A22" s="21">
        <v>22</v>
      </c>
      <c r="B22" s="64">
        <v>41041</v>
      </c>
      <c r="C22" s="65">
        <v>0.375</v>
      </c>
      <c r="D22" s="51">
        <v>2.0833333333333332E-2</v>
      </c>
      <c r="E22" s="43" t="s">
        <v>113</v>
      </c>
      <c r="F22" s="43" t="s">
        <v>113</v>
      </c>
      <c r="G22" s="43" t="s">
        <v>106</v>
      </c>
      <c r="H22" s="43" t="s">
        <v>106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6">
        <f t="shared" si="0"/>
        <v>4</v>
      </c>
    </row>
    <row r="23" spans="1:21" ht="28.5" customHeight="1">
      <c r="A23" s="21">
        <v>23</v>
      </c>
      <c r="B23" s="64">
        <v>41041</v>
      </c>
      <c r="C23" s="65">
        <f t="shared" si="1"/>
        <v>0.39583333333333331</v>
      </c>
      <c r="D23" s="51">
        <v>3.125E-2</v>
      </c>
      <c r="E23" s="43" t="s">
        <v>107</v>
      </c>
      <c r="F23" s="43" t="s">
        <v>107</v>
      </c>
      <c r="G23" s="43" t="s">
        <v>108</v>
      </c>
      <c r="H23" s="43" t="s">
        <v>108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6">
        <f t="shared" si="0"/>
        <v>4</v>
      </c>
    </row>
    <row r="24" spans="1:21" ht="28.5" customHeight="1">
      <c r="A24" s="21">
        <v>24</v>
      </c>
      <c r="B24" s="64">
        <v>41041</v>
      </c>
      <c r="C24" s="65">
        <f t="shared" si="1"/>
        <v>0.42708333333333331</v>
      </c>
      <c r="D24" s="51">
        <v>2.0833333333333332E-2</v>
      </c>
      <c r="E24" s="43" t="s">
        <v>112</v>
      </c>
      <c r="F24" s="43"/>
      <c r="G24" s="43" t="s">
        <v>109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6">
        <f t="shared" si="0"/>
        <v>2</v>
      </c>
    </row>
    <row r="25" spans="1:21" ht="28.5" customHeight="1">
      <c r="A25" s="21">
        <v>25</v>
      </c>
      <c r="B25" s="64">
        <v>41041</v>
      </c>
      <c r="C25" s="65">
        <f t="shared" si="1"/>
        <v>0.44791666666666663</v>
      </c>
      <c r="D25" s="51">
        <v>3.125E-2</v>
      </c>
      <c r="E25" s="43" t="s">
        <v>110</v>
      </c>
      <c r="F25" s="43"/>
      <c r="G25" s="43" t="s">
        <v>111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6">
        <f t="shared" si="0"/>
        <v>2</v>
      </c>
    </row>
    <row r="26" spans="1:21" ht="28.5" customHeight="1">
      <c r="A26" s="21">
        <v>26</v>
      </c>
      <c r="B26" s="64">
        <v>41041</v>
      </c>
      <c r="C26" s="65">
        <f t="shared" si="1"/>
        <v>0.47916666666666663</v>
      </c>
      <c r="D26" s="51">
        <v>3.125E-2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6">
        <f t="shared" si="0"/>
        <v>0</v>
      </c>
    </row>
    <row r="27" spans="1:21" ht="28.5" customHeight="1">
      <c r="A27" s="21">
        <v>27</v>
      </c>
      <c r="B27" s="64">
        <v>41041</v>
      </c>
      <c r="C27" s="65">
        <f t="shared" si="1"/>
        <v>0.51041666666666663</v>
      </c>
      <c r="D27" s="51">
        <v>3.125E-2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6">
        <f t="shared" si="0"/>
        <v>0</v>
      </c>
    </row>
    <row r="28" spans="1:21" ht="28.5" customHeight="1">
      <c r="A28" s="21">
        <v>28</v>
      </c>
      <c r="B28" s="64">
        <v>41041</v>
      </c>
      <c r="C28" s="65">
        <f>+C27+D27</f>
        <v>0.54166666666666663</v>
      </c>
      <c r="D28" s="51">
        <v>2.0833333333333332E-2</v>
      </c>
      <c r="E28" s="43" t="s">
        <v>156</v>
      </c>
      <c r="F28" s="43" t="s">
        <v>156</v>
      </c>
      <c r="G28" s="43" t="s">
        <v>156</v>
      </c>
      <c r="H28" s="43" t="s">
        <v>156</v>
      </c>
      <c r="I28" s="43" t="s">
        <v>156</v>
      </c>
      <c r="J28" s="43" t="s">
        <v>156</v>
      </c>
      <c r="K28" s="43" t="s">
        <v>156</v>
      </c>
      <c r="L28" s="43" t="s">
        <v>156</v>
      </c>
      <c r="M28" s="43" t="s">
        <v>156</v>
      </c>
      <c r="N28" s="43" t="s">
        <v>156</v>
      </c>
      <c r="O28" s="43" t="s">
        <v>156</v>
      </c>
      <c r="P28" s="43" t="s">
        <v>156</v>
      </c>
      <c r="Q28" s="43" t="s">
        <v>156</v>
      </c>
      <c r="R28" s="43" t="s">
        <v>156</v>
      </c>
      <c r="S28" s="43" t="s">
        <v>156</v>
      </c>
      <c r="T28" s="43" t="s">
        <v>156</v>
      </c>
      <c r="U28" s="6">
        <f t="shared" si="0"/>
        <v>16</v>
      </c>
    </row>
    <row r="29" spans="1:21" ht="28.5" customHeight="1">
      <c r="A29" s="21">
        <v>29</v>
      </c>
      <c r="B29" s="64">
        <v>41041</v>
      </c>
      <c r="C29" s="65">
        <f t="shared" si="1"/>
        <v>0.5625</v>
      </c>
      <c r="D29" s="51">
        <v>2.0833333333333332E-2</v>
      </c>
      <c r="E29" s="43" t="s">
        <v>115</v>
      </c>
      <c r="F29" s="43" t="s">
        <v>115</v>
      </c>
      <c r="G29" s="43" t="s">
        <v>115</v>
      </c>
      <c r="H29" s="43" t="s">
        <v>115</v>
      </c>
      <c r="I29" s="43" t="s">
        <v>115</v>
      </c>
      <c r="J29" s="43" t="s">
        <v>115</v>
      </c>
      <c r="K29" s="43" t="s">
        <v>115</v>
      </c>
      <c r="L29" s="43" t="s">
        <v>115</v>
      </c>
      <c r="M29" s="43" t="s">
        <v>115</v>
      </c>
      <c r="N29" s="43" t="s">
        <v>115</v>
      </c>
      <c r="O29" s="43" t="s">
        <v>115</v>
      </c>
      <c r="P29" s="43" t="s">
        <v>115</v>
      </c>
      <c r="Q29" s="43" t="s">
        <v>115</v>
      </c>
      <c r="R29" s="43" t="s">
        <v>115</v>
      </c>
      <c r="S29" s="43" t="s">
        <v>115</v>
      </c>
      <c r="T29" s="43" t="s">
        <v>115</v>
      </c>
      <c r="U29" s="6">
        <f t="shared" si="0"/>
        <v>16</v>
      </c>
    </row>
    <row r="30" spans="1:21" ht="28.5" customHeight="1">
      <c r="A30" s="21">
        <v>30</v>
      </c>
      <c r="B30" s="64">
        <v>41041</v>
      </c>
      <c r="C30" s="65">
        <f t="shared" si="1"/>
        <v>0.58333333333333337</v>
      </c>
      <c r="D30" s="51">
        <v>2.0833333333333332E-2</v>
      </c>
      <c r="E30" s="43" t="s">
        <v>129</v>
      </c>
      <c r="F30" s="43" t="s">
        <v>129</v>
      </c>
      <c r="G30" s="43" t="s">
        <v>129</v>
      </c>
      <c r="H30" s="43" t="s">
        <v>129</v>
      </c>
      <c r="I30" s="43" t="s">
        <v>129</v>
      </c>
      <c r="J30" s="43" t="s">
        <v>129</v>
      </c>
      <c r="K30" s="43" t="s">
        <v>129</v>
      </c>
      <c r="L30" s="43" t="s">
        <v>129</v>
      </c>
      <c r="M30" s="43" t="s">
        <v>129</v>
      </c>
      <c r="N30" s="43" t="s">
        <v>129</v>
      </c>
      <c r="O30" s="43" t="s">
        <v>129</v>
      </c>
      <c r="P30" s="43" t="s">
        <v>129</v>
      </c>
      <c r="Q30" s="43" t="s">
        <v>129</v>
      </c>
      <c r="R30" s="43" t="s">
        <v>129</v>
      </c>
      <c r="S30" s="43" t="s">
        <v>129</v>
      </c>
      <c r="T30" s="43" t="s">
        <v>129</v>
      </c>
      <c r="U30" s="6">
        <f t="shared" si="0"/>
        <v>16</v>
      </c>
    </row>
    <row r="31" spans="1:21" ht="28.5" customHeight="1">
      <c r="A31" s="21">
        <v>31</v>
      </c>
      <c r="B31" s="64">
        <v>41041</v>
      </c>
      <c r="C31" s="65">
        <f t="shared" si="1"/>
        <v>0.60416666666666674</v>
      </c>
      <c r="D31" s="51">
        <v>2.0833333333333332E-2</v>
      </c>
      <c r="E31" s="43" t="s">
        <v>157</v>
      </c>
      <c r="F31" s="43" t="s">
        <v>157</v>
      </c>
      <c r="G31" s="43" t="s">
        <v>157</v>
      </c>
      <c r="H31" s="43" t="s">
        <v>157</v>
      </c>
      <c r="I31" s="43" t="s">
        <v>157</v>
      </c>
      <c r="J31" s="43" t="s">
        <v>157</v>
      </c>
      <c r="K31" s="43" t="s">
        <v>157</v>
      </c>
      <c r="L31" s="43" t="s">
        <v>157</v>
      </c>
      <c r="M31" s="43" t="s">
        <v>118</v>
      </c>
      <c r="N31" s="43" t="s">
        <v>118</v>
      </c>
      <c r="O31" s="43" t="s">
        <v>118</v>
      </c>
      <c r="P31" s="43" t="s">
        <v>118</v>
      </c>
      <c r="Q31" s="43" t="s">
        <v>118</v>
      </c>
      <c r="R31" s="43" t="s">
        <v>118</v>
      </c>
      <c r="S31" s="43" t="s">
        <v>118</v>
      </c>
      <c r="T31" s="43" t="s">
        <v>118</v>
      </c>
      <c r="U31" s="6">
        <f t="shared" si="0"/>
        <v>16</v>
      </c>
    </row>
    <row r="32" spans="1:21" ht="28.5" customHeight="1">
      <c r="A32" s="21">
        <v>32</v>
      </c>
      <c r="B32" s="64">
        <v>41041</v>
      </c>
      <c r="C32" s="65">
        <f t="shared" si="1"/>
        <v>0.62500000000000011</v>
      </c>
      <c r="D32" s="51">
        <v>2.0833333333333332E-2</v>
      </c>
      <c r="E32" s="43" t="s">
        <v>144</v>
      </c>
      <c r="F32" s="43" t="s">
        <v>144</v>
      </c>
      <c r="G32" s="43" t="s">
        <v>144</v>
      </c>
      <c r="H32" s="43" t="s">
        <v>144</v>
      </c>
      <c r="I32" s="43" t="s">
        <v>144</v>
      </c>
      <c r="J32" s="43" t="s">
        <v>144</v>
      </c>
      <c r="K32" s="43" t="s">
        <v>144</v>
      </c>
      <c r="L32" s="43" t="s">
        <v>144</v>
      </c>
      <c r="M32" s="43" t="s">
        <v>144</v>
      </c>
      <c r="N32" s="43" t="s">
        <v>144</v>
      </c>
      <c r="O32" s="43" t="s">
        <v>144</v>
      </c>
      <c r="P32" s="43" t="s">
        <v>144</v>
      </c>
      <c r="Q32" s="43" t="s">
        <v>144</v>
      </c>
      <c r="R32" s="43" t="s">
        <v>144</v>
      </c>
      <c r="S32" s="43" t="s">
        <v>144</v>
      </c>
      <c r="T32" s="43" t="s">
        <v>144</v>
      </c>
      <c r="U32" s="6">
        <f t="shared" si="0"/>
        <v>16</v>
      </c>
    </row>
    <row r="33" spans="1:21" ht="28.5" customHeight="1">
      <c r="A33" s="21">
        <v>33</v>
      </c>
      <c r="B33" s="64">
        <v>41041</v>
      </c>
      <c r="C33" s="65">
        <f t="shared" si="1"/>
        <v>0.64583333333333348</v>
      </c>
      <c r="D33" s="51">
        <v>2.0833333333333332E-2</v>
      </c>
      <c r="E33" s="43" t="s">
        <v>131</v>
      </c>
      <c r="F33" s="43" t="s">
        <v>131</v>
      </c>
      <c r="G33" s="43" t="s">
        <v>131</v>
      </c>
      <c r="H33" s="43" t="s">
        <v>131</v>
      </c>
      <c r="I33" s="43" t="s">
        <v>131</v>
      </c>
      <c r="J33" s="43" t="s">
        <v>131</v>
      </c>
      <c r="K33" s="43" t="s">
        <v>131</v>
      </c>
      <c r="L33" s="43" t="s">
        <v>131</v>
      </c>
      <c r="M33" s="43" t="s">
        <v>117</v>
      </c>
      <c r="N33" s="43" t="s">
        <v>117</v>
      </c>
      <c r="O33" s="43" t="s">
        <v>117</v>
      </c>
      <c r="P33" s="43" t="s">
        <v>117</v>
      </c>
      <c r="Q33" s="43" t="s">
        <v>117</v>
      </c>
      <c r="R33" s="43" t="s">
        <v>117</v>
      </c>
      <c r="S33" s="43" t="s">
        <v>117</v>
      </c>
      <c r="T33" s="43" t="s">
        <v>117</v>
      </c>
      <c r="U33" s="6">
        <f t="shared" si="0"/>
        <v>16</v>
      </c>
    </row>
    <row r="34" spans="1:21" ht="28.5" customHeight="1">
      <c r="A34" s="21">
        <v>34</v>
      </c>
      <c r="B34" s="64">
        <v>41041</v>
      </c>
      <c r="C34" s="65">
        <f t="shared" si="1"/>
        <v>0.66666666666666685</v>
      </c>
      <c r="D34" s="51">
        <v>2.0833333333333332E-2</v>
      </c>
      <c r="E34" s="43" t="s">
        <v>134</v>
      </c>
      <c r="F34" s="43" t="s">
        <v>134</v>
      </c>
      <c r="G34" s="43" t="s">
        <v>134</v>
      </c>
      <c r="H34" s="43" t="s">
        <v>134</v>
      </c>
      <c r="I34" s="43" t="s">
        <v>134</v>
      </c>
      <c r="J34" s="43" t="s">
        <v>134</v>
      </c>
      <c r="K34" s="43" t="s">
        <v>134</v>
      </c>
      <c r="L34" s="43" t="s">
        <v>134</v>
      </c>
      <c r="M34" s="43"/>
      <c r="N34" s="43" t="s">
        <v>149</v>
      </c>
      <c r="O34" s="43"/>
      <c r="P34" s="43" t="s">
        <v>149</v>
      </c>
      <c r="Q34" s="43"/>
      <c r="R34" s="43" t="s">
        <v>149</v>
      </c>
      <c r="S34" s="43"/>
      <c r="T34" s="43" t="s">
        <v>149</v>
      </c>
      <c r="U34" s="6">
        <f t="shared" si="0"/>
        <v>12</v>
      </c>
    </row>
    <row r="35" spans="1:21" ht="28.5" customHeight="1">
      <c r="A35" s="21">
        <v>35</v>
      </c>
      <c r="B35" s="64">
        <v>41041</v>
      </c>
      <c r="C35" s="65">
        <f t="shared" si="1"/>
        <v>0.68750000000000022</v>
      </c>
      <c r="D35" s="51">
        <v>2.0833333333333332E-2</v>
      </c>
      <c r="E35" s="43" t="s">
        <v>145</v>
      </c>
      <c r="F35" s="43"/>
      <c r="G35" s="43" t="s">
        <v>145</v>
      </c>
      <c r="H35" s="43"/>
      <c r="I35" s="43" t="s">
        <v>145</v>
      </c>
      <c r="J35" s="43"/>
      <c r="K35" s="43" t="s">
        <v>145</v>
      </c>
      <c r="L35" s="43"/>
      <c r="M35" s="43" t="s">
        <v>145</v>
      </c>
      <c r="N35" s="43"/>
      <c r="O35" s="43" t="s">
        <v>145</v>
      </c>
      <c r="P35" s="43"/>
      <c r="Q35" s="43" t="s">
        <v>145</v>
      </c>
      <c r="R35" s="43"/>
      <c r="S35" s="43" t="s">
        <v>145</v>
      </c>
      <c r="T35" s="43"/>
      <c r="U35" s="6">
        <f t="shared" si="0"/>
        <v>8</v>
      </c>
    </row>
    <row r="36" spans="1:21" ht="28.5" customHeight="1">
      <c r="A36" s="21">
        <v>36</v>
      </c>
      <c r="B36" s="64">
        <v>41041</v>
      </c>
      <c r="C36" s="65">
        <f t="shared" si="1"/>
        <v>0.70833333333333359</v>
      </c>
      <c r="D36" s="51">
        <v>2.0833333333333332E-2</v>
      </c>
      <c r="E36" s="43"/>
      <c r="F36" s="43" t="s">
        <v>146</v>
      </c>
      <c r="G36" s="43"/>
      <c r="H36" s="43"/>
      <c r="I36" s="43"/>
      <c r="J36" s="43" t="s">
        <v>146</v>
      </c>
      <c r="K36" s="43"/>
      <c r="L36" s="43"/>
      <c r="M36" s="43"/>
      <c r="N36" s="43" t="s">
        <v>146</v>
      </c>
      <c r="O36" s="43"/>
      <c r="P36" s="43"/>
      <c r="Q36" s="43"/>
      <c r="R36" s="43" t="s">
        <v>146</v>
      </c>
      <c r="S36" s="43"/>
      <c r="T36" s="43"/>
      <c r="U36" s="6">
        <f t="shared" si="0"/>
        <v>4</v>
      </c>
    </row>
    <row r="37" spans="1:21" ht="28.5" customHeight="1">
      <c r="A37" s="21">
        <v>37</v>
      </c>
      <c r="B37" s="64">
        <v>41041</v>
      </c>
      <c r="C37" s="65">
        <f t="shared" si="1"/>
        <v>0.72916666666666696</v>
      </c>
      <c r="D37" s="51">
        <v>2.0833333333333332E-2</v>
      </c>
      <c r="E37" s="43" t="s">
        <v>136</v>
      </c>
      <c r="F37" s="43" t="s">
        <v>136</v>
      </c>
      <c r="G37" s="43" t="s">
        <v>136</v>
      </c>
      <c r="H37" s="43" t="s">
        <v>136</v>
      </c>
      <c r="I37" s="43" t="s">
        <v>136</v>
      </c>
      <c r="J37" s="43" t="s">
        <v>136</v>
      </c>
      <c r="K37" s="43" t="s">
        <v>136</v>
      </c>
      <c r="L37" s="43" t="s">
        <v>136</v>
      </c>
      <c r="M37" s="43" t="s">
        <v>133</v>
      </c>
      <c r="N37" s="43" t="s">
        <v>133</v>
      </c>
      <c r="O37" s="43" t="s">
        <v>133</v>
      </c>
      <c r="P37" s="43" t="s">
        <v>133</v>
      </c>
      <c r="Q37" s="43" t="s">
        <v>119</v>
      </c>
      <c r="R37" s="43" t="s">
        <v>119</v>
      </c>
      <c r="S37" s="43" t="s">
        <v>119</v>
      </c>
      <c r="T37" s="43" t="s">
        <v>119</v>
      </c>
      <c r="U37" s="6">
        <f t="shared" si="0"/>
        <v>16</v>
      </c>
    </row>
    <row r="38" spans="1:21" ht="28.5" customHeight="1">
      <c r="A38" s="21">
        <v>38</v>
      </c>
      <c r="B38" s="64">
        <v>41041</v>
      </c>
      <c r="C38" s="65">
        <f t="shared" si="1"/>
        <v>0.75000000000000033</v>
      </c>
      <c r="D38" s="51">
        <v>2.0833333333333332E-2</v>
      </c>
      <c r="E38" s="43" t="s">
        <v>120</v>
      </c>
      <c r="F38" s="43" t="s">
        <v>120</v>
      </c>
      <c r="G38" s="43" t="s">
        <v>120</v>
      </c>
      <c r="H38" s="43" t="s">
        <v>120</v>
      </c>
      <c r="I38" s="43" t="s">
        <v>120</v>
      </c>
      <c r="J38" s="43" t="s">
        <v>120</v>
      </c>
      <c r="K38" s="43" t="s">
        <v>120</v>
      </c>
      <c r="L38" s="43" t="s">
        <v>120</v>
      </c>
      <c r="M38" s="43" t="s">
        <v>150</v>
      </c>
      <c r="N38" s="43" t="s">
        <v>150</v>
      </c>
      <c r="O38" s="43" t="s">
        <v>150</v>
      </c>
      <c r="P38" s="43" t="s">
        <v>150</v>
      </c>
      <c r="Q38" s="43" t="s">
        <v>121</v>
      </c>
      <c r="R38" s="43"/>
      <c r="S38" s="43" t="s">
        <v>121</v>
      </c>
      <c r="T38" s="43"/>
      <c r="U38" s="6">
        <f t="shared" si="0"/>
        <v>14</v>
      </c>
    </row>
    <row r="39" spans="1:21" ht="28.5" customHeight="1">
      <c r="A39" s="21">
        <v>39</v>
      </c>
      <c r="B39" s="64">
        <v>41041</v>
      </c>
      <c r="C39" s="65">
        <f t="shared" si="1"/>
        <v>0.7708333333333337</v>
      </c>
      <c r="D39" s="51">
        <v>2.0833333333333332E-2</v>
      </c>
      <c r="E39" s="43"/>
      <c r="F39" s="43"/>
      <c r="G39" s="43"/>
      <c r="H39" s="43"/>
      <c r="I39" s="43"/>
      <c r="J39" s="43"/>
      <c r="K39" s="43"/>
      <c r="L39" s="43"/>
      <c r="M39" s="43" t="s">
        <v>135</v>
      </c>
      <c r="N39" s="43"/>
      <c r="O39" s="43" t="s">
        <v>135</v>
      </c>
      <c r="P39" s="43"/>
      <c r="Q39" s="43"/>
      <c r="R39" s="43" t="s">
        <v>122</v>
      </c>
      <c r="S39" s="43"/>
      <c r="T39" s="43"/>
      <c r="U39" s="6">
        <f t="shared" si="0"/>
        <v>3</v>
      </c>
    </row>
    <row r="40" spans="1:21" ht="28.5" customHeight="1">
      <c r="A40" s="21">
        <v>40</v>
      </c>
      <c r="B40" s="64">
        <v>41041</v>
      </c>
      <c r="C40" s="65">
        <f t="shared" ref="C40:C41" si="2">+C39+D39</f>
        <v>0.79166666666666707</v>
      </c>
      <c r="D40" s="51">
        <v>2.0833333333333332E-2</v>
      </c>
      <c r="E40" s="43" t="s">
        <v>147</v>
      </c>
      <c r="F40" s="43" t="s">
        <v>147</v>
      </c>
      <c r="G40" s="43"/>
      <c r="H40" s="43"/>
      <c r="I40" s="43"/>
      <c r="J40" s="43"/>
      <c r="K40" s="43"/>
      <c r="L40" s="43"/>
      <c r="M40" s="43"/>
      <c r="N40" s="43" t="s">
        <v>137</v>
      </c>
      <c r="O40" s="43"/>
      <c r="P40" s="43"/>
      <c r="Q40" s="43"/>
      <c r="R40" s="43"/>
      <c r="S40" s="43"/>
      <c r="T40" s="43"/>
      <c r="U40" s="6">
        <f t="shared" si="0"/>
        <v>3</v>
      </c>
    </row>
    <row r="41" spans="1:21" ht="28.5" customHeight="1">
      <c r="A41" s="21">
        <v>41</v>
      </c>
      <c r="B41" s="64">
        <v>41041</v>
      </c>
      <c r="C41" s="65">
        <f t="shared" si="2"/>
        <v>0.81250000000000044</v>
      </c>
      <c r="D41" s="51">
        <v>2.0833333333333332E-2</v>
      </c>
      <c r="E41" s="43" t="s">
        <v>148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6">
        <f t="shared" si="0"/>
        <v>1</v>
      </c>
    </row>
    <row r="42" spans="1:21" ht="28.5" customHeight="1">
      <c r="A42" s="21"/>
      <c r="B42" s="64">
        <v>41042</v>
      </c>
      <c r="C42" s="65">
        <v>0.39583333333333331</v>
      </c>
      <c r="D42" s="51">
        <v>2.7777777777777776E-2</v>
      </c>
      <c r="E42" s="43" t="s">
        <v>123</v>
      </c>
      <c r="F42" s="43" t="s">
        <v>123</v>
      </c>
      <c r="G42" s="43" t="s">
        <v>123</v>
      </c>
      <c r="H42" s="43" t="s">
        <v>123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6">
        <f t="shared" si="0"/>
        <v>4</v>
      </c>
    </row>
    <row r="43" spans="1:21" ht="28.5" customHeight="1">
      <c r="A43" s="21"/>
      <c r="B43" s="64">
        <v>41042</v>
      </c>
      <c r="C43" s="65">
        <f t="shared" ref="C43:C47" si="3">+C42+D42</f>
        <v>0.4236111111111111</v>
      </c>
      <c r="D43" s="51">
        <v>2.7777777777777776E-2</v>
      </c>
      <c r="E43" s="43" t="s">
        <v>138</v>
      </c>
      <c r="F43" s="43" t="s">
        <v>138</v>
      </c>
      <c r="G43" s="43" t="s">
        <v>138</v>
      </c>
      <c r="H43" s="43" t="s">
        <v>138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6">
        <f t="shared" si="0"/>
        <v>4</v>
      </c>
    </row>
    <row r="44" spans="1:21" ht="28.5" customHeight="1">
      <c r="A44" s="21"/>
      <c r="B44" s="64">
        <v>41042</v>
      </c>
      <c r="C44" s="65">
        <f t="shared" si="3"/>
        <v>0.4513888888888889</v>
      </c>
      <c r="D44" s="51">
        <v>2.0833333333333332E-2</v>
      </c>
      <c r="E44" s="43" t="s">
        <v>124</v>
      </c>
      <c r="F44" s="43" t="s">
        <v>124</v>
      </c>
      <c r="G44" s="43" t="s">
        <v>139</v>
      </c>
      <c r="H44" s="43" t="s">
        <v>139</v>
      </c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6">
        <f t="shared" si="0"/>
        <v>4</v>
      </c>
    </row>
    <row r="45" spans="1:21" ht="28.5" customHeight="1">
      <c r="A45" s="21"/>
      <c r="B45" s="64">
        <v>41042</v>
      </c>
      <c r="C45" s="65">
        <f t="shared" si="3"/>
        <v>0.47222222222222221</v>
      </c>
      <c r="D45" s="51">
        <v>2.7777777777777776E-2</v>
      </c>
      <c r="E45" s="43" t="s">
        <v>125</v>
      </c>
      <c r="F45" s="43" t="s">
        <v>125</v>
      </c>
      <c r="G45" s="43" t="s">
        <v>140</v>
      </c>
      <c r="H45" s="43" t="s">
        <v>140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6">
        <f t="shared" si="0"/>
        <v>4</v>
      </c>
    </row>
    <row r="46" spans="1:21" ht="28.5" customHeight="1">
      <c r="A46" s="21"/>
      <c r="B46" s="64">
        <v>41042</v>
      </c>
      <c r="C46" s="65">
        <f t="shared" si="3"/>
        <v>0.5</v>
      </c>
      <c r="D46" s="51">
        <v>2.0833333333333332E-2</v>
      </c>
      <c r="E46" s="43" t="s">
        <v>126</v>
      </c>
      <c r="F46" s="43"/>
      <c r="G46" s="43" t="s">
        <v>141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6">
        <f t="shared" si="0"/>
        <v>2</v>
      </c>
    </row>
    <row r="47" spans="1:21" ht="28.5" customHeight="1">
      <c r="A47" s="21"/>
      <c r="B47" s="64">
        <v>41042</v>
      </c>
      <c r="C47" s="65">
        <f t="shared" si="3"/>
        <v>0.52083333333333337</v>
      </c>
      <c r="D47" s="51">
        <v>2.7777777777777776E-2</v>
      </c>
      <c r="E47" s="43" t="s">
        <v>127</v>
      </c>
      <c r="F47" s="43"/>
      <c r="G47" s="43" t="s">
        <v>142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6">
        <f t="shared" si="0"/>
        <v>2</v>
      </c>
    </row>
    <row r="48" spans="1:21">
      <c r="A48" s="21"/>
      <c r="U48" s="15">
        <f>+SUM(U5:U47)</f>
        <v>354</v>
      </c>
    </row>
  </sheetData>
  <conditionalFormatting sqref="E6:Q47 T6:T47 S6:S40 S42:S47 R6:R39 R41:R47 R40:S41">
    <cfRule type="containsText" dxfId="102" priority="154" operator="containsText" text="B1S">
      <formula>NOT(ISERROR(SEARCH("B1S",E6)))</formula>
    </cfRule>
  </conditionalFormatting>
  <conditionalFormatting sqref="E6:Q47 T6:T47 S6:S40 S42:S47 R6:R39 R41:R47 R40:S41">
    <cfRule type="containsText" dxfId="101" priority="141" operator="containsText" text="G2D">
      <formula>NOT(ISERROR(SEARCH("G2D",E6)))</formula>
    </cfRule>
    <cfRule type="containsText" dxfId="100" priority="142" operator="containsText" text="B2D">
      <formula>NOT(ISERROR(SEARCH("B2D",E6)))</formula>
    </cfRule>
    <cfRule type="containsText" dxfId="99" priority="143" operator="containsText" text="G2C">
      <formula>NOT(ISERROR(SEARCH("G2C",E6)))</formula>
    </cfRule>
    <cfRule type="containsText" dxfId="98" priority="144" operator="containsText" text="X2D">
      <formula>NOT(ISERROR(SEARCH("X2D",E6)))</formula>
    </cfRule>
    <cfRule type="containsText" dxfId="97" priority="145" operator="containsText" text="B2C">
      <formula>NOT(ISERROR(SEARCH("B2C",E6)))</formula>
    </cfRule>
    <cfRule type="containsText" dxfId="96" priority="146" operator="containsText" text="G2S">
      <formula>NOT(ISERROR(SEARCH("G2S",E6)))</formula>
    </cfRule>
    <cfRule type="containsText" dxfId="95" priority="147" operator="containsText" text="G1C">
      <formula>NOT(ISERROR(SEARCH("G1C",E6)))</formula>
    </cfRule>
    <cfRule type="containsText" dxfId="94" priority="148" operator="containsText" text="B1C">
      <formula>NOT(ISERROR(SEARCH("B1C",E6)))</formula>
    </cfRule>
    <cfRule type="containsText" dxfId="93" priority="149" operator="containsText" text="X1D">
      <formula>NOT(ISERROR(SEARCH("X1D",E6)))</formula>
    </cfRule>
    <cfRule type="containsText" dxfId="92" priority="150" operator="containsText" text="G1D">
      <formula>NOT(ISERROR(SEARCH("G1D",E6)))</formula>
    </cfRule>
    <cfRule type="containsText" dxfId="91" priority="151" operator="containsText" text="B1D">
      <formula>NOT(ISERROR(SEARCH("B1D",E6)))</formula>
    </cfRule>
    <cfRule type="containsText" dxfId="90" priority="152" operator="containsText" text="G1S">
      <formula>NOT(ISERROR(SEARCH("G1S",E6)))</formula>
    </cfRule>
    <cfRule type="containsText" dxfId="89" priority="153" operator="containsText" text="B2S">
      <formula>NOT(ISERROR(SEARCH("B2S",E6)))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54" orientation="portrait" horizontalDpi="300" verticalDpi="300" r:id="rId1"/>
  <headerFooter alignWithMargins="0">
    <oddHeader>&amp;R&amp;A</oddHeader>
    <oddFooter>&amp;L&amp;"Times New Roman,Regular"&amp;9Mistrovství České republiky, Praha&amp;C&amp;"Arial,Regular"&amp;P/&amp;N&amp;R&amp;"Times New Roman,Regular"&amp;9tisk dne: &amp;D,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9"/>
  <sheetViews>
    <sheetView workbookViewId="0">
      <pane ySplit="1665" activePane="bottomLeft"/>
      <selection activeCell="B7" sqref="B7:Q7"/>
      <selection pane="bottomLeft" activeCell="B7" sqref="B7:Q7"/>
    </sheetView>
  </sheetViews>
  <sheetFormatPr defaultRowHeight="12.75"/>
  <cols>
    <col min="1" max="1" width="3.42578125" style="6" customWidth="1"/>
    <col min="2" max="2" width="9.140625" style="6"/>
    <col min="3" max="3" width="9" style="6" bestFit="1" customWidth="1"/>
    <col min="4" max="4" width="9" style="6" customWidth="1"/>
    <col min="5" max="20" width="4.85546875" style="6" customWidth="1"/>
    <col min="21" max="21" width="5.42578125" style="6" customWidth="1"/>
    <col min="22" max="16384" width="9.140625" style="6"/>
  </cols>
  <sheetData>
    <row r="1" spans="1:21" ht="30">
      <c r="A1" s="13" t="s">
        <v>38</v>
      </c>
      <c r="B1" s="19"/>
      <c r="C1" s="19"/>
      <c r="D1" s="19"/>
      <c r="E1" s="19"/>
      <c r="F1" s="19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21" ht="13.5" thickBot="1">
      <c r="A3" s="7"/>
      <c r="B3" s="7"/>
      <c r="C3" s="14">
        <v>2.7777777777777776E-2</v>
      </c>
      <c r="D3" s="14">
        <v>3.125E-2</v>
      </c>
      <c r="E3" s="14">
        <v>2.0833333333333332E-2</v>
      </c>
      <c r="F3" s="14">
        <v>6.9444444444444441E-3</v>
      </c>
      <c r="G3" s="7"/>
      <c r="H3" s="7"/>
      <c r="I3" s="7"/>
      <c r="J3" s="7"/>
      <c r="K3" s="7"/>
    </row>
    <row r="4" spans="1:21" ht="14.25" thickTop="1" thickBot="1">
      <c r="A4" s="22"/>
      <c r="B4" s="25"/>
      <c r="C4" s="38" t="s">
        <v>37</v>
      </c>
      <c r="D4" s="8"/>
      <c r="E4" s="9">
        <v>1</v>
      </c>
      <c r="F4" s="10">
        <v>2</v>
      </c>
      <c r="G4" s="9">
        <v>3</v>
      </c>
      <c r="H4" s="10">
        <v>4</v>
      </c>
      <c r="I4" s="9">
        <v>5</v>
      </c>
      <c r="J4" s="10">
        <v>6</v>
      </c>
      <c r="K4" s="9">
        <v>7</v>
      </c>
      <c r="L4" s="9">
        <v>8</v>
      </c>
      <c r="M4" s="10">
        <v>9</v>
      </c>
      <c r="N4" s="9">
        <v>10</v>
      </c>
      <c r="O4" s="10">
        <v>11</v>
      </c>
      <c r="P4" s="9">
        <v>12</v>
      </c>
      <c r="Q4" s="10">
        <v>13</v>
      </c>
      <c r="R4" s="9">
        <v>14</v>
      </c>
      <c r="S4" s="10">
        <v>15</v>
      </c>
      <c r="T4" s="9">
        <v>16</v>
      </c>
    </row>
    <row r="5" spans="1:21" ht="28.5" customHeight="1" thickTop="1">
      <c r="A5" s="23" t="s">
        <v>14</v>
      </c>
      <c r="B5" s="26" t="s">
        <v>34</v>
      </c>
      <c r="C5" s="16" t="s">
        <v>35</v>
      </c>
      <c r="D5" s="16" t="s">
        <v>36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6">
        <f t="shared" ref="U5:U46" si="0">+COUNTA(E5:T5)</f>
        <v>0</v>
      </c>
    </row>
    <row r="6" spans="1:21" ht="28.5" customHeight="1">
      <c r="A6" s="21">
        <v>1</v>
      </c>
      <c r="B6" s="64">
        <v>1</v>
      </c>
      <c r="C6" s="65" t="s">
        <v>55</v>
      </c>
      <c r="D6" s="51"/>
      <c r="E6" s="43" t="s">
        <v>40</v>
      </c>
      <c r="F6" s="43" t="s">
        <v>40</v>
      </c>
      <c r="G6" s="43" t="s">
        <v>40</v>
      </c>
      <c r="H6" s="43" t="s">
        <v>40</v>
      </c>
      <c r="I6" s="43" t="s">
        <v>40</v>
      </c>
      <c r="J6" s="43" t="s">
        <v>40</v>
      </c>
      <c r="K6" s="43" t="s">
        <v>40</v>
      </c>
      <c r="L6" s="43" t="s">
        <v>40</v>
      </c>
      <c r="M6" s="43" t="s">
        <v>40</v>
      </c>
      <c r="N6" s="43" t="s">
        <v>40</v>
      </c>
      <c r="O6" s="43" t="s">
        <v>40</v>
      </c>
      <c r="P6" s="43" t="s">
        <v>40</v>
      </c>
      <c r="Q6" s="43" t="s">
        <v>40</v>
      </c>
      <c r="R6" s="43" t="s">
        <v>40</v>
      </c>
      <c r="S6" s="43" t="s">
        <v>40</v>
      </c>
      <c r="T6" s="43" t="s">
        <v>40</v>
      </c>
      <c r="U6" s="6">
        <f t="shared" si="0"/>
        <v>16</v>
      </c>
    </row>
    <row r="7" spans="1:21" ht="28.5" customHeight="1">
      <c r="A7" s="21">
        <v>2</v>
      </c>
      <c r="B7" s="64">
        <v>1</v>
      </c>
      <c r="C7" s="65" t="s">
        <v>60</v>
      </c>
      <c r="D7" s="51"/>
      <c r="E7" s="43" t="s">
        <v>39</v>
      </c>
      <c r="F7" s="43" t="s">
        <v>39</v>
      </c>
      <c r="G7" s="43" t="s">
        <v>39</v>
      </c>
      <c r="H7" s="43" t="s">
        <v>39</v>
      </c>
      <c r="I7" s="43" t="s">
        <v>39</v>
      </c>
      <c r="J7" s="43" t="s">
        <v>39</v>
      </c>
      <c r="K7" s="43" t="s">
        <v>39</v>
      </c>
      <c r="L7" s="43" t="s">
        <v>39</v>
      </c>
      <c r="M7" s="43" t="s">
        <v>39</v>
      </c>
      <c r="N7" s="43" t="s">
        <v>39</v>
      </c>
      <c r="O7" s="43" t="s">
        <v>39</v>
      </c>
      <c r="P7" s="43" t="s">
        <v>39</v>
      </c>
      <c r="Q7" s="43" t="s">
        <v>39</v>
      </c>
      <c r="R7" s="43" t="s">
        <v>39</v>
      </c>
      <c r="S7" s="43" t="s">
        <v>39</v>
      </c>
      <c r="T7" s="43" t="s">
        <v>39</v>
      </c>
      <c r="U7" s="6">
        <f t="shared" si="0"/>
        <v>16</v>
      </c>
    </row>
    <row r="8" spans="1:21" ht="28.5" customHeight="1">
      <c r="A8" s="21">
        <v>3</v>
      </c>
      <c r="B8" s="64">
        <v>1</v>
      </c>
      <c r="C8" s="65" t="s">
        <v>61</v>
      </c>
      <c r="D8" s="51"/>
      <c r="E8" s="43" t="s">
        <v>39</v>
      </c>
      <c r="F8" s="43" t="s">
        <v>39</v>
      </c>
      <c r="G8" s="43" t="s">
        <v>39</v>
      </c>
      <c r="H8" s="43" t="s">
        <v>39</v>
      </c>
      <c r="I8" s="43" t="s">
        <v>39</v>
      </c>
      <c r="J8" s="43" t="s">
        <v>39</v>
      </c>
      <c r="K8" s="43" t="s">
        <v>39</v>
      </c>
      <c r="L8" s="43" t="s">
        <v>39</v>
      </c>
      <c r="M8" s="43" t="s">
        <v>39</v>
      </c>
      <c r="N8" s="43" t="s">
        <v>39</v>
      </c>
      <c r="O8" s="43" t="s">
        <v>39</v>
      </c>
      <c r="P8" s="43" t="s">
        <v>39</v>
      </c>
      <c r="Q8" s="43" t="s">
        <v>39</v>
      </c>
      <c r="R8" s="43" t="s">
        <v>39</v>
      </c>
      <c r="S8" s="43" t="s">
        <v>39</v>
      </c>
      <c r="T8" s="43" t="s">
        <v>39</v>
      </c>
      <c r="U8" s="6">
        <f t="shared" si="0"/>
        <v>16</v>
      </c>
    </row>
    <row r="9" spans="1:21" ht="28.5" customHeight="1">
      <c r="A9" s="21">
        <v>4</v>
      </c>
      <c r="B9" s="64">
        <v>1</v>
      </c>
      <c r="C9" s="65" t="s">
        <v>62</v>
      </c>
      <c r="D9" s="51"/>
      <c r="E9" s="43" t="s">
        <v>40</v>
      </c>
      <c r="F9" s="43" t="s">
        <v>40</v>
      </c>
      <c r="G9" s="43" t="s">
        <v>40</v>
      </c>
      <c r="H9" s="43" t="s">
        <v>40</v>
      </c>
      <c r="I9" s="43" t="s">
        <v>40</v>
      </c>
      <c r="J9" s="43" t="s">
        <v>40</v>
      </c>
      <c r="K9" s="43" t="s">
        <v>40</v>
      </c>
      <c r="L9" s="43" t="s">
        <v>40</v>
      </c>
      <c r="M9" s="43" t="s">
        <v>40</v>
      </c>
      <c r="N9" s="43" t="s">
        <v>40</v>
      </c>
      <c r="O9" s="43" t="s">
        <v>40</v>
      </c>
      <c r="P9" s="43" t="s">
        <v>40</v>
      </c>
      <c r="Q9" s="43" t="s">
        <v>40</v>
      </c>
      <c r="R9" s="43" t="s">
        <v>40</v>
      </c>
      <c r="S9" s="43" t="s">
        <v>40</v>
      </c>
      <c r="T9" s="43" t="s">
        <v>40</v>
      </c>
      <c r="U9" s="6">
        <f t="shared" si="0"/>
        <v>16</v>
      </c>
    </row>
    <row r="10" spans="1:21" ht="28.5" customHeight="1">
      <c r="A10" s="21">
        <v>5</v>
      </c>
      <c r="B10" s="64">
        <v>1</v>
      </c>
      <c r="C10" s="65" t="s">
        <v>63</v>
      </c>
      <c r="D10" s="51"/>
      <c r="E10" s="43" t="s">
        <v>39</v>
      </c>
      <c r="F10" s="43" t="s">
        <v>39</v>
      </c>
      <c r="G10" s="43" t="s">
        <v>39</v>
      </c>
      <c r="H10" s="43" t="s">
        <v>39</v>
      </c>
      <c r="I10" s="43" t="s">
        <v>39</v>
      </c>
      <c r="J10" s="43" t="s">
        <v>39</v>
      </c>
      <c r="K10" s="43" t="s">
        <v>39</v>
      </c>
      <c r="L10" s="43" t="s">
        <v>39</v>
      </c>
      <c r="M10" s="43" t="s">
        <v>39</v>
      </c>
      <c r="N10" s="43" t="s">
        <v>39</v>
      </c>
      <c r="O10" s="43" t="s">
        <v>39</v>
      </c>
      <c r="P10" s="43" t="s">
        <v>39</v>
      </c>
      <c r="Q10" s="43" t="s">
        <v>39</v>
      </c>
      <c r="R10" s="43" t="s">
        <v>39</v>
      </c>
      <c r="S10" s="43" t="s">
        <v>39</v>
      </c>
      <c r="T10" s="43" t="s">
        <v>39</v>
      </c>
      <c r="U10" s="6">
        <f t="shared" si="0"/>
        <v>16</v>
      </c>
    </row>
    <row r="11" spans="1:21" ht="28.5" customHeight="1">
      <c r="A11" s="21">
        <v>6</v>
      </c>
      <c r="B11" s="64">
        <v>1</v>
      </c>
      <c r="C11" s="65" t="s">
        <v>53</v>
      </c>
      <c r="D11" s="51"/>
      <c r="E11" s="43" t="s">
        <v>43</v>
      </c>
      <c r="F11" s="43" t="s">
        <v>43</v>
      </c>
      <c r="G11" s="43" t="s">
        <v>43</v>
      </c>
      <c r="H11" s="43" t="s">
        <v>43</v>
      </c>
      <c r="I11" s="43" t="s">
        <v>43</v>
      </c>
      <c r="J11" s="43" t="s">
        <v>43</v>
      </c>
      <c r="K11" s="43" t="s">
        <v>43</v>
      </c>
      <c r="L11" s="43" t="s">
        <v>43</v>
      </c>
      <c r="M11" s="43" t="s">
        <v>43</v>
      </c>
      <c r="N11" s="43" t="s">
        <v>43</v>
      </c>
      <c r="O11" s="43" t="s">
        <v>43</v>
      </c>
      <c r="P11" s="43" t="s">
        <v>43</v>
      </c>
      <c r="Q11" s="43" t="s">
        <v>43</v>
      </c>
      <c r="R11" s="43" t="s">
        <v>43</v>
      </c>
      <c r="S11" s="43" t="s">
        <v>43</v>
      </c>
      <c r="T11" s="43" t="s">
        <v>43</v>
      </c>
      <c r="U11" s="6">
        <f t="shared" si="0"/>
        <v>16</v>
      </c>
    </row>
    <row r="12" spans="1:21" ht="28.5" customHeight="1">
      <c r="A12" s="21">
        <v>7</v>
      </c>
      <c r="B12" s="64">
        <v>1</v>
      </c>
      <c r="C12" s="65" t="s">
        <v>58</v>
      </c>
      <c r="D12" s="51"/>
      <c r="E12" s="43" t="s">
        <v>43</v>
      </c>
      <c r="F12" s="43" t="s">
        <v>43</v>
      </c>
      <c r="G12" s="43" t="s">
        <v>43</v>
      </c>
      <c r="H12" s="43" t="s">
        <v>43</v>
      </c>
      <c r="I12" s="43" t="s">
        <v>43</v>
      </c>
      <c r="J12" s="43" t="s">
        <v>43</v>
      </c>
      <c r="K12" s="43" t="s">
        <v>43</v>
      </c>
      <c r="L12" s="43" t="s">
        <v>43</v>
      </c>
      <c r="M12" s="43" t="s">
        <v>43</v>
      </c>
      <c r="N12" s="43" t="s">
        <v>43</v>
      </c>
      <c r="O12" s="43" t="s">
        <v>43</v>
      </c>
      <c r="P12" s="43" t="s">
        <v>43</v>
      </c>
      <c r="Q12" s="43" t="s">
        <v>43</v>
      </c>
      <c r="R12" s="43" t="s">
        <v>43</v>
      </c>
      <c r="S12" s="43" t="s">
        <v>43</v>
      </c>
      <c r="T12" s="43" t="s">
        <v>43</v>
      </c>
      <c r="U12" s="6">
        <f t="shared" si="0"/>
        <v>16</v>
      </c>
    </row>
    <row r="13" spans="1:21" ht="28.5" customHeight="1">
      <c r="A13" s="21">
        <v>8</v>
      </c>
      <c r="B13" s="64">
        <v>1</v>
      </c>
      <c r="C13" s="65" t="s">
        <v>64</v>
      </c>
      <c r="D13" s="51"/>
      <c r="E13" s="43" t="s">
        <v>44</v>
      </c>
      <c r="F13" s="43" t="s">
        <v>44</v>
      </c>
      <c r="G13" s="43" t="s">
        <v>44</v>
      </c>
      <c r="H13" s="43" t="s">
        <v>44</v>
      </c>
      <c r="I13" s="43" t="s">
        <v>44</v>
      </c>
      <c r="J13" s="43" t="s">
        <v>44</v>
      </c>
      <c r="K13" s="43" t="s">
        <v>44</v>
      </c>
      <c r="L13" s="43" t="s">
        <v>44</v>
      </c>
      <c r="M13" s="43" t="s">
        <v>44</v>
      </c>
      <c r="N13" s="43" t="s">
        <v>44</v>
      </c>
      <c r="O13" s="43" t="s">
        <v>44</v>
      </c>
      <c r="P13" s="43" t="s">
        <v>44</v>
      </c>
      <c r="Q13" s="43" t="s">
        <v>44</v>
      </c>
      <c r="R13" s="43" t="s">
        <v>44</v>
      </c>
      <c r="S13" s="43" t="s">
        <v>44</v>
      </c>
      <c r="T13" s="43" t="s">
        <v>44</v>
      </c>
      <c r="U13" s="6">
        <f t="shared" si="0"/>
        <v>16</v>
      </c>
    </row>
    <row r="14" spans="1:21" ht="28.5" customHeight="1">
      <c r="A14" s="21">
        <v>9</v>
      </c>
      <c r="B14" s="64">
        <v>1</v>
      </c>
      <c r="C14" s="65" t="s">
        <v>65</v>
      </c>
      <c r="D14" s="51"/>
      <c r="E14" s="43" t="s">
        <v>42</v>
      </c>
      <c r="F14" s="43" t="s">
        <v>42</v>
      </c>
      <c r="G14" s="43" t="s">
        <v>42</v>
      </c>
      <c r="H14" s="43" t="s">
        <v>42</v>
      </c>
      <c r="I14" s="43" t="s">
        <v>42</v>
      </c>
      <c r="J14" s="43" t="s">
        <v>42</v>
      </c>
      <c r="K14" s="43" t="s">
        <v>42</v>
      </c>
      <c r="L14" s="43" t="s">
        <v>42</v>
      </c>
      <c r="M14" s="43" t="s">
        <v>44</v>
      </c>
      <c r="N14" s="43" t="s">
        <v>44</v>
      </c>
      <c r="O14" s="43" t="s">
        <v>44</v>
      </c>
      <c r="P14" s="43" t="s">
        <v>44</v>
      </c>
      <c r="Q14" s="43" t="s">
        <v>44</v>
      </c>
      <c r="R14" s="43" t="s">
        <v>44</v>
      </c>
      <c r="S14" s="43" t="s">
        <v>44</v>
      </c>
      <c r="T14" s="43" t="s">
        <v>44</v>
      </c>
      <c r="U14" s="6">
        <f t="shared" si="0"/>
        <v>16</v>
      </c>
    </row>
    <row r="15" spans="1:21" ht="28.5" customHeight="1">
      <c r="A15" s="21">
        <v>10</v>
      </c>
      <c r="B15" s="64">
        <v>1</v>
      </c>
      <c r="C15" s="65" t="s">
        <v>57</v>
      </c>
      <c r="D15" s="51"/>
      <c r="E15" s="43" t="s">
        <v>41</v>
      </c>
      <c r="F15" s="43" t="s">
        <v>41</v>
      </c>
      <c r="G15" s="43" t="s">
        <v>41</v>
      </c>
      <c r="H15" s="43" t="s">
        <v>41</v>
      </c>
      <c r="I15" s="43" t="s">
        <v>41</v>
      </c>
      <c r="J15" s="43" t="s">
        <v>41</v>
      </c>
      <c r="K15" s="43" t="s">
        <v>41</v>
      </c>
      <c r="L15" s="43" t="s">
        <v>41</v>
      </c>
      <c r="M15" s="43"/>
      <c r="N15" s="43"/>
      <c r="O15" s="43" t="s">
        <v>45</v>
      </c>
      <c r="P15" s="43" t="s">
        <v>45</v>
      </c>
      <c r="Q15" s="43" t="s">
        <v>45</v>
      </c>
      <c r="R15" s="43" t="s">
        <v>45</v>
      </c>
      <c r="S15" s="43"/>
      <c r="T15" s="43"/>
      <c r="U15" s="6">
        <f t="shared" si="0"/>
        <v>12</v>
      </c>
    </row>
    <row r="16" spans="1:21" ht="28.5" customHeight="1">
      <c r="A16" s="21">
        <v>11</v>
      </c>
      <c r="B16" s="64">
        <v>1</v>
      </c>
      <c r="C16" s="65" t="s">
        <v>67</v>
      </c>
      <c r="D16" s="51"/>
      <c r="E16" s="43" t="s">
        <v>41</v>
      </c>
      <c r="F16" s="43" t="s">
        <v>41</v>
      </c>
      <c r="G16" s="43" t="s">
        <v>41</v>
      </c>
      <c r="H16" s="43" t="s">
        <v>41</v>
      </c>
      <c r="I16" s="43" t="s">
        <v>41</v>
      </c>
      <c r="J16" s="43" t="s">
        <v>41</v>
      </c>
      <c r="K16" s="43" t="s">
        <v>41</v>
      </c>
      <c r="L16" s="43" t="s">
        <v>41</v>
      </c>
      <c r="M16" s="43"/>
      <c r="N16" s="43"/>
      <c r="O16" s="43" t="s">
        <v>45</v>
      </c>
      <c r="P16" s="43" t="s">
        <v>45</v>
      </c>
      <c r="Q16" s="43" t="s">
        <v>45</v>
      </c>
      <c r="R16" s="43" t="s">
        <v>45</v>
      </c>
      <c r="S16" s="43"/>
      <c r="T16" s="43"/>
      <c r="U16" s="6">
        <f t="shared" si="0"/>
        <v>12</v>
      </c>
    </row>
    <row r="17" spans="1:21" ht="28.5" customHeight="1">
      <c r="A17" s="21">
        <v>12</v>
      </c>
      <c r="B17" s="64">
        <v>1</v>
      </c>
      <c r="C17" s="65" t="s">
        <v>66</v>
      </c>
      <c r="D17" s="51"/>
      <c r="E17" s="43" t="s">
        <v>42</v>
      </c>
      <c r="F17" s="43" t="s">
        <v>42</v>
      </c>
      <c r="G17" s="43" t="s">
        <v>42</v>
      </c>
      <c r="H17" s="43" t="s">
        <v>42</v>
      </c>
      <c r="I17" s="43" t="s">
        <v>42</v>
      </c>
      <c r="J17" s="43" t="s">
        <v>42</v>
      </c>
      <c r="K17" s="43" t="s">
        <v>42</v>
      </c>
      <c r="L17" s="43" t="s">
        <v>42</v>
      </c>
      <c r="M17" s="43"/>
      <c r="N17" s="43"/>
      <c r="O17" s="43" t="s">
        <v>44</v>
      </c>
      <c r="P17" s="43" t="s">
        <v>44</v>
      </c>
      <c r="Q17" s="43" t="s">
        <v>44</v>
      </c>
      <c r="R17" s="43" t="s">
        <v>44</v>
      </c>
      <c r="S17" s="43"/>
      <c r="T17" s="43"/>
      <c r="U17" s="6">
        <f t="shared" si="0"/>
        <v>12</v>
      </c>
    </row>
    <row r="18" spans="1:21" ht="28.5" customHeight="1">
      <c r="A18" s="21">
        <v>13</v>
      </c>
      <c r="B18" s="64">
        <v>1</v>
      </c>
      <c r="C18" s="65" t="s">
        <v>68</v>
      </c>
      <c r="D18" s="51"/>
      <c r="E18" s="43" t="s">
        <v>41</v>
      </c>
      <c r="F18" s="43" t="s">
        <v>41</v>
      </c>
      <c r="G18" s="43" t="s">
        <v>41</v>
      </c>
      <c r="H18" s="43" t="s">
        <v>41</v>
      </c>
      <c r="I18" s="43" t="s">
        <v>41</v>
      </c>
      <c r="J18" s="43" t="s">
        <v>41</v>
      </c>
      <c r="K18" s="43" t="s">
        <v>41</v>
      </c>
      <c r="L18" s="43" t="s">
        <v>41</v>
      </c>
      <c r="M18" s="43"/>
      <c r="N18" s="43"/>
      <c r="O18" s="43" t="s">
        <v>45</v>
      </c>
      <c r="P18" s="43" t="s">
        <v>45</v>
      </c>
      <c r="Q18" s="43" t="s">
        <v>45</v>
      </c>
      <c r="R18" s="43" t="s">
        <v>45</v>
      </c>
      <c r="S18" s="43"/>
      <c r="T18" s="43"/>
      <c r="U18" s="6">
        <f t="shared" si="0"/>
        <v>12</v>
      </c>
    </row>
    <row r="19" spans="1:21" ht="28.5" customHeight="1">
      <c r="A19" s="21">
        <v>14</v>
      </c>
      <c r="B19" s="64">
        <v>1</v>
      </c>
      <c r="C19" s="65" t="s">
        <v>56</v>
      </c>
      <c r="D19" s="51"/>
      <c r="E19" s="43" t="s">
        <v>42</v>
      </c>
      <c r="F19" s="43" t="s">
        <v>42</v>
      </c>
      <c r="G19" s="43" t="s">
        <v>42</v>
      </c>
      <c r="H19" s="43" t="s">
        <v>42</v>
      </c>
      <c r="I19" s="43" t="s">
        <v>41</v>
      </c>
      <c r="J19" s="43" t="s">
        <v>41</v>
      </c>
      <c r="K19" s="43" t="s">
        <v>41</v>
      </c>
      <c r="L19" s="43" t="s">
        <v>41</v>
      </c>
      <c r="M19" s="43"/>
      <c r="N19" s="43"/>
      <c r="O19" s="43"/>
      <c r="P19" s="43"/>
      <c r="Q19" s="43"/>
      <c r="R19" s="43"/>
      <c r="S19" s="43"/>
      <c r="T19" s="43"/>
      <c r="U19" s="6">
        <f t="shared" si="0"/>
        <v>8</v>
      </c>
    </row>
    <row r="20" spans="1:21" ht="28.5" customHeight="1">
      <c r="A20" s="21">
        <v>15</v>
      </c>
      <c r="B20" s="64">
        <v>1</v>
      </c>
      <c r="C20" s="65" t="s">
        <v>69</v>
      </c>
      <c r="D20" s="51"/>
      <c r="E20" s="43" t="s">
        <v>40</v>
      </c>
      <c r="F20" s="43" t="s">
        <v>40</v>
      </c>
      <c r="G20" s="43" t="s">
        <v>40</v>
      </c>
      <c r="H20" s="43" t="s">
        <v>40</v>
      </c>
      <c r="I20" s="43" t="s">
        <v>40</v>
      </c>
      <c r="J20" s="43" t="s">
        <v>40</v>
      </c>
      <c r="K20" s="43" t="s">
        <v>40</v>
      </c>
      <c r="L20" s="43" t="s">
        <v>40</v>
      </c>
      <c r="M20" s="43"/>
      <c r="N20" s="43"/>
      <c r="O20" s="43" t="s">
        <v>44</v>
      </c>
      <c r="P20" s="43" t="s">
        <v>44</v>
      </c>
      <c r="Q20" s="43" t="s">
        <v>45</v>
      </c>
      <c r="R20" s="43" t="s">
        <v>45</v>
      </c>
      <c r="S20" s="43"/>
      <c r="T20" s="43"/>
      <c r="U20" s="6">
        <f t="shared" si="0"/>
        <v>12</v>
      </c>
    </row>
    <row r="21" spans="1:21" ht="28.5" customHeight="1">
      <c r="A21" s="21">
        <v>16</v>
      </c>
      <c r="B21" s="64">
        <v>1</v>
      </c>
      <c r="C21" s="65" t="s">
        <v>70</v>
      </c>
      <c r="D21" s="51"/>
      <c r="E21" s="43" t="s">
        <v>39</v>
      </c>
      <c r="F21" s="43" t="s">
        <v>39</v>
      </c>
      <c r="G21" s="43" t="s">
        <v>39</v>
      </c>
      <c r="H21" s="43" t="s">
        <v>39</v>
      </c>
      <c r="I21" s="43" t="s">
        <v>39</v>
      </c>
      <c r="J21" s="43" t="s">
        <v>39</v>
      </c>
      <c r="K21" s="43" t="s">
        <v>39</v>
      </c>
      <c r="L21" s="43" t="s">
        <v>39</v>
      </c>
      <c r="M21" s="43"/>
      <c r="N21" s="43"/>
      <c r="O21" s="43" t="s">
        <v>44</v>
      </c>
      <c r="P21" s="43"/>
      <c r="Q21" s="43" t="s">
        <v>45</v>
      </c>
      <c r="R21" s="43"/>
      <c r="S21" s="43"/>
      <c r="T21" s="43"/>
      <c r="U21" s="6">
        <f t="shared" si="0"/>
        <v>10</v>
      </c>
    </row>
    <row r="22" spans="1:21" ht="28.5" customHeight="1">
      <c r="A22" s="21">
        <v>17</v>
      </c>
      <c r="B22" s="64">
        <v>1</v>
      </c>
      <c r="C22" s="65" t="s">
        <v>71</v>
      </c>
      <c r="D22" s="51"/>
      <c r="E22" s="43" t="s">
        <v>43</v>
      </c>
      <c r="F22" s="43" t="s">
        <v>43</v>
      </c>
      <c r="G22" s="43" t="s">
        <v>43</v>
      </c>
      <c r="H22" s="43" t="s">
        <v>43</v>
      </c>
      <c r="I22" s="43" t="s">
        <v>43</v>
      </c>
      <c r="J22" s="43" t="s">
        <v>43</v>
      </c>
      <c r="K22" s="43" t="s">
        <v>43</v>
      </c>
      <c r="L22" s="43" t="s">
        <v>43</v>
      </c>
      <c r="M22" s="43"/>
      <c r="N22" s="43"/>
      <c r="O22" s="43"/>
      <c r="P22" s="43"/>
      <c r="Q22" s="43"/>
      <c r="R22" s="43"/>
      <c r="S22" s="43"/>
      <c r="T22" s="43"/>
      <c r="U22" s="6">
        <f t="shared" si="0"/>
        <v>8</v>
      </c>
    </row>
    <row r="23" spans="1:21" ht="28.5" customHeight="1">
      <c r="A23" s="21">
        <v>18</v>
      </c>
      <c r="B23" s="64">
        <v>1</v>
      </c>
      <c r="C23" s="65" t="s">
        <v>72</v>
      </c>
      <c r="D23" s="51"/>
      <c r="E23" s="43" t="s">
        <v>43</v>
      </c>
      <c r="F23" s="43" t="s">
        <v>43</v>
      </c>
      <c r="G23" s="43" t="s">
        <v>43</v>
      </c>
      <c r="H23" s="43" t="s">
        <v>43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6">
        <f t="shared" si="0"/>
        <v>4</v>
      </c>
    </row>
    <row r="24" spans="1:21" ht="28.5" customHeight="1">
      <c r="A24" s="21">
        <v>19</v>
      </c>
      <c r="B24" s="64">
        <v>1</v>
      </c>
      <c r="C24" s="65" t="s">
        <v>73</v>
      </c>
      <c r="D24" s="51"/>
      <c r="E24" s="43" t="s">
        <v>43</v>
      </c>
      <c r="F24" s="43" t="s">
        <v>43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6">
        <f t="shared" si="0"/>
        <v>2</v>
      </c>
    </row>
    <row r="25" spans="1:21" ht="28.5" customHeight="1">
      <c r="A25" s="21">
        <v>20</v>
      </c>
      <c r="B25" s="64">
        <v>1</v>
      </c>
      <c r="C25" s="65" t="s">
        <v>74</v>
      </c>
      <c r="D25" s="51"/>
      <c r="E25" s="43" t="s">
        <v>43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6">
        <f t="shared" si="0"/>
        <v>1</v>
      </c>
    </row>
    <row r="26" spans="1:21" ht="28.5" customHeight="1">
      <c r="A26" s="21">
        <v>21</v>
      </c>
      <c r="B26" s="64">
        <v>2</v>
      </c>
      <c r="C26" s="65" t="s">
        <v>55</v>
      </c>
      <c r="D26" s="51"/>
      <c r="E26" s="43" t="s">
        <v>40</v>
      </c>
      <c r="F26" s="43" t="s">
        <v>40</v>
      </c>
      <c r="G26" s="43" t="s">
        <v>40</v>
      </c>
      <c r="H26" s="43" t="s">
        <v>40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6">
        <f t="shared" si="0"/>
        <v>4</v>
      </c>
    </row>
    <row r="27" spans="1:21" ht="28.5" customHeight="1">
      <c r="A27" s="21">
        <v>22</v>
      </c>
      <c r="B27" s="64">
        <v>2</v>
      </c>
      <c r="C27" s="65" t="s">
        <v>75</v>
      </c>
      <c r="D27" s="51"/>
      <c r="E27" s="43" t="s">
        <v>39</v>
      </c>
      <c r="F27" s="43" t="s">
        <v>39</v>
      </c>
      <c r="G27" s="43" t="s">
        <v>39</v>
      </c>
      <c r="H27" s="43" t="s">
        <v>39</v>
      </c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6">
        <f t="shared" si="0"/>
        <v>4</v>
      </c>
    </row>
    <row r="28" spans="1:21" ht="28.5" customHeight="1">
      <c r="A28" s="21">
        <v>23</v>
      </c>
      <c r="B28" s="64">
        <v>2</v>
      </c>
      <c r="C28" s="65" t="s">
        <v>76</v>
      </c>
      <c r="D28" s="51"/>
      <c r="E28" s="43" t="s">
        <v>41</v>
      </c>
      <c r="F28" s="43" t="s">
        <v>41</v>
      </c>
      <c r="G28" s="43" t="s">
        <v>42</v>
      </c>
      <c r="H28" s="43" t="s">
        <v>42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6">
        <f t="shared" si="0"/>
        <v>4</v>
      </c>
    </row>
    <row r="29" spans="1:21" ht="28.5" customHeight="1">
      <c r="A29" s="21">
        <v>24</v>
      </c>
      <c r="B29" s="64">
        <v>2</v>
      </c>
      <c r="C29" s="65" t="s">
        <v>54</v>
      </c>
      <c r="D29" s="51"/>
      <c r="E29" s="43" t="s">
        <v>40</v>
      </c>
      <c r="F29" s="43" t="s">
        <v>40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6">
        <f t="shared" si="0"/>
        <v>2</v>
      </c>
    </row>
    <row r="30" spans="1:21" ht="28.5" customHeight="1">
      <c r="A30" s="21">
        <v>25</v>
      </c>
      <c r="B30" s="64">
        <v>2</v>
      </c>
      <c r="C30" s="65" t="s">
        <v>59</v>
      </c>
      <c r="D30" s="51"/>
      <c r="E30" s="43" t="s">
        <v>39</v>
      </c>
      <c r="F30" s="43" t="s">
        <v>39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6">
        <f t="shared" si="0"/>
        <v>2</v>
      </c>
    </row>
    <row r="31" spans="1:21" ht="28.5" customHeight="1">
      <c r="A31" s="21">
        <v>26</v>
      </c>
      <c r="B31" s="64">
        <v>2</v>
      </c>
      <c r="C31" s="65" t="s">
        <v>77</v>
      </c>
      <c r="D31" s="51"/>
      <c r="E31" s="43" t="s">
        <v>41</v>
      </c>
      <c r="F31" s="43" t="s">
        <v>42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6">
        <f t="shared" si="0"/>
        <v>2</v>
      </c>
    </row>
    <row r="32" spans="1:21" ht="28.5" customHeight="1">
      <c r="A32" s="21">
        <v>27</v>
      </c>
      <c r="B32" s="64">
        <v>2</v>
      </c>
      <c r="C32" s="65" t="s">
        <v>78</v>
      </c>
      <c r="D32" s="51"/>
      <c r="E32" s="43" t="s">
        <v>40</v>
      </c>
      <c r="F32" s="43" t="s">
        <v>39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6">
        <f t="shared" si="0"/>
        <v>2</v>
      </c>
    </row>
    <row r="33" spans="1:21" ht="28.5" customHeight="1">
      <c r="A33" s="21">
        <v>28</v>
      </c>
      <c r="B33" s="27"/>
      <c r="C33" s="17"/>
      <c r="D33" s="51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6">
        <f t="shared" si="0"/>
        <v>0</v>
      </c>
    </row>
    <row r="34" spans="1:21" ht="28.5" customHeight="1">
      <c r="A34" s="21">
        <v>29</v>
      </c>
      <c r="B34" s="27"/>
      <c r="C34" s="17"/>
      <c r="D34" s="51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6">
        <f t="shared" si="0"/>
        <v>0</v>
      </c>
    </row>
    <row r="35" spans="1:21" ht="28.5" customHeight="1">
      <c r="A35" s="21">
        <v>30</v>
      </c>
      <c r="B35" s="27"/>
      <c r="C35" s="17"/>
      <c r="D35" s="51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">
        <f t="shared" si="0"/>
        <v>0</v>
      </c>
    </row>
    <row r="36" spans="1:21" ht="28.5" customHeight="1">
      <c r="A36" s="21">
        <v>31</v>
      </c>
      <c r="B36" s="27"/>
      <c r="C36" s="17"/>
      <c r="D36" s="51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6">
        <f t="shared" si="0"/>
        <v>0</v>
      </c>
    </row>
    <row r="37" spans="1:21" ht="28.5" customHeight="1">
      <c r="A37" s="21">
        <v>32</v>
      </c>
      <c r="B37" s="27"/>
      <c r="C37" s="17"/>
      <c r="D37" s="51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6">
        <f t="shared" si="0"/>
        <v>0</v>
      </c>
    </row>
    <row r="38" spans="1:21" ht="28.5" customHeight="1">
      <c r="A38" s="21">
        <v>33</v>
      </c>
      <c r="B38" s="27"/>
      <c r="C38" s="17"/>
      <c r="D38" s="51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6">
        <f t="shared" si="0"/>
        <v>0</v>
      </c>
    </row>
    <row r="39" spans="1:21" ht="28.5" customHeight="1">
      <c r="A39" s="21">
        <v>34</v>
      </c>
      <c r="B39" s="27"/>
      <c r="C39" s="17"/>
      <c r="D39" s="51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6">
        <f t="shared" si="0"/>
        <v>0</v>
      </c>
    </row>
    <row r="40" spans="1:21" ht="28.5" customHeight="1">
      <c r="A40" s="21">
        <v>35</v>
      </c>
      <c r="B40" s="27"/>
      <c r="C40" s="17"/>
      <c r="D40" s="51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6">
        <f t="shared" si="0"/>
        <v>0</v>
      </c>
    </row>
    <row r="41" spans="1:21" ht="28.5" customHeight="1">
      <c r="A41" s="21">
        <v>36</v>
      </c>
      <c r="B41" s="27"/>
      <c r="C41" s="17"/>
      <c r="D41" s="51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6">
        <f t="shared" si="0"/>
        <v>0</v>
      </c>
    </row>
    <row r="42" spans="1:21" ht="28.5" customHeight="1">
      <c r="A42" s="21">
        <v>37</v>
      </c>
      <c r="B42" s="27"/>
      <c r="C42" s="17"/>
      <c r="D42" s="51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6">
        <f t="shared" si="0"/>
        <v>0</v>
      </c>
    </row>
    <row r="43" spans="1:21" ht="28.5" customHeight="1">
      <c r="A43" s="21">
        <v>38</v>
      </c>
      <c r="B43" s="27"/>
      <c r="C43" s="17"/>
      <c r="D43" s="51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6">
        <f t="shared" si="0"/>
        <v>0</v>
      </c>
    </row>
    <row r="44" spans="1:21" ht="28.5" customHeight="1">
      <c r="A44" s="21">
        <v>39</v>
      </c>
      <c r="B44" s="27"/>
      <c r="C44" s="17"/>
      <c r="D44" s="5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6">
        <f t="shared" si="0"/>
        <v>0</v>
      </c>
    </row>
    <row r="45" spans="1:21" ht="28.5" customHeight="1">
      <c r="A45" s="21">
        <v>40</v>
      </c>
      <c r="B45" s="27"/>
      <c r="C45" s="17"/>
      <c r="D45" s="5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6">
        <f t="shared" si="0"/>
        <v>0</v>
      </c>
    </row>
    <row r="46" spans="1:21" ht="28.5" customHeight="1">
      <c r="A46" s="21">
        <v>41</v>
      </c>
      <c r="B46" s="27"/>
      <c r="C46" s="17"/>
      <c r="D46" s="51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6">
        <f t="shared" si="0"/>
        <v>0</v>
      </c>
    </row>
    <row r="47" spans="1:21" ht="28.5" customHeight="1">
      <c r="A47" s="21"/>
      <c r="B47" s="27"/>
      <c r="C47" s="17"/>
      <c r="D47" s="49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1" ht="28.5" customHeight="1" thickBot="1">
      <c r="A48" s="21"/>
      <c r="B48" s="28"/>
      <c r="C48" s="18"/>
      <c r="D48" s="50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15"/>
    </row>
    <row r="49" spans="1:21" ht="13.5" thickTop="1">
      <c r="A49" s="21"/>
      <c r="U49" s="15">
        <f>+SUM(U5:U48)</f>
        <v>257</v>
      </c>
    </row>
  </sheetData>
  <conditionalFormatting sqref="E32:L46">
    <cfRule type="containsText" dxfId="88" priority="28" operator="containsText" text="B1S">
      <formula>NOT(ISERROR(SEARCH("B1S",E32)))</formula>
    </cfRule>
  </conditionalFormatting>
  <conditionalFormatting sqref="E6:T48">
    <cfRule type="containsText" dxfId="87" priority="15" operator="containsText" text="G2D">
      <formula>NOT(ISERROR(SEARCH("G2D",E6)))</formula>
    </cfRule>
    <cfRule type="containsText" dxfId="86" priority="16" operator="containsText" text="B2D">
      <formula>NOT(ISERROR(SEARCH("B2D",E6)))</formula>
    </cfRule>
    <cfRule type="containsText" dxfId="85" priority="17" operator="containsText" text="G2C">
      <formula>NOT(ISERROR(SEARCH("G2C",E6)))</formula>
    </cfRule>
    <cfRule type="containsText" dxfId="84" priority="18" operator="containsText" text="X2D">
      <formula>NOT(ISERROR(SEARCH("X2D",E6)))</formula>
    </cfRule>
    <cfRule type="containsText" dxfId="83" priority="19" operator="containsText" text="B2C">
      <formula>NOT(ISERROR(SEARCH("B2C",E6)))</formula>
    </cfRule>
    <cfRule type="containsText" dxfId="82" priority="20" operator="containsText" text="G2S">
      <formula>NOT(ISERROR(SEARCH("G2S",E6)))</formula>
    </cfRule>
    <cfRule type="containsText" dxfId="81" priority="21" operator="containsText" text="G1C">
      <formula>NOT(ISERROR(SEARCH("G1C",E6)))</formula>
    </cfRule>
    <cfRule type="containsText" dxfId="80" priority="22" operator="containsText" text="B1C">
      <formula>NOT(ISERROR(SEARCH("B1C",E6)))</formula>
    </cfRule>
    <cfRule type="containsText" dxfId="79" priority="23" operator="containsText" text="X1D">
      <formula>NOT(ISERROR(SEARCH("X1D",E6)))</formula>
    </cfRule>
    <cfRule type="containsText" dxfId="78" priority="24" operator="containsText" text="G1D">
      <formula>NOT(ISERROR(SEARCH("G1D",E6)))</formula>
    </cfRule>
    <cfRule type="containsText" dxfId="77" priority="25" operator="containsText" text="B1D">
      <formula>NOT(ISERROR(SEARCH("B1D",E6)))</formula>
    </cfRule>
    <cfRule type="containsText" dxfId="76" priority="26" operator="containsText" text="G1S">
      <formula>NOT(ISERROR(SEARCH("G1S",E6)))</formula>
    </cfRule>
    <cfRule type="containsText" dxfId="75" priority="27" operator="containsText" text="B2S">
      <formula>NOT(ISERROR(SEARCH("B2S",E6)))</formula>
    </cfRule>
  </conditionalFormatting>
  <conditionalFormatting sqref="E6:T48">
    <cfRule type="containsText" dxfId="74" priority="14" operator="containsText" text="B1S">
      <formula>NOT(ISERROR(SEARCH("B1S",E6)))</formula>
    </cfRule>
  </conditionalFormatting>
  <conditionalFormatting sqref="E6:T48">
    <cfRule type="containsText" dxfId="73" priority="1" operator="containsText" text="G2D">
      <formula>NOT(ISERROR(SEARCH("G2D",E6)))</formula>
    </cfRule>
    <cfRule type="containsText" dxfId="72" priority="2" operator="containsText" text="B2D">
      <formula>NOT(ISERROR(SEARCH("B2D",E6)))</formula>
    </cfRule>
    <cfRule type="containsText" dxfId="71" priority="3" operator="containsText" text="G2C">
      <formula>NOT(ISERROR(SEARCH("G2C",E6)))</formula>
    </cfRule>
    <cfRule type="containsText" dxfId="70" priority="4" operator="containsText" text="X2D">
      <formula>NOT(ISERROR(SEARCH("X2D",E6)))</formula>
    </cfRule>
    <cfRule type="containsText" dxfId="69" priority="5" operator="containsText" text="B2C">
      <formula>NOT(ISERROR(SEARCH("B2C",E6)))</formula>
    </cfRule>
    <cfRule type="containsText" dxfId="68" priority="6" operator="containsText" text="G2S">
      <formula>NOT(ISERROR(SEARCH("G2S",E6)))</formula>
    </cfRule>
    <cfRule type="containsText" dxfId="67" priority="7" operator="containsText" text="G1C">
      <formula>NOT(ISERROR(SEARCH("G1C",E6)))</formula>
    </cfRule>
    <cfRule type="containsText" dxfId="66" priority="8" operator="containsText" text="B1C">
      <formula>NOT(ISERROR(SEARCH("B1C",E6)))</formula>
    </cfRule>
    <cfRule type="containsText" dxfId="65" priority="9" operator="containsText" text="X1D">
      <formula>NOT(ISERROR(SEARCH("X1D",E6)))</formula>
    </cfRule>
    <cfRule type="containsText" dxfId="64" priority="10" operator="containsText" text="G1D">
      <formula>NOT(ISERROR(SEARCH("G1D",E6)))</formula>
    </cfRule>
    <cfRule type="containsText" dxfId="63" priority="11" operator="containsText" text="B1D">
      <formula>NOT(ISERROR(SEARCH("B1D",E6)))</formula>
    </cfRule>
    <cfRule type="containsText" dxfId="62" priority="12" operator="containsText" text="G1S">
      <formula>NOT(ISERROR(SEARCH("G1S",E6)))</formula>
    </cfRule>
    <cfRule type="containsText" dxfId="61" priority="13" operator="containsText" text="B2S">
      <formula>NOT(ISERROR(SEARCH("B2S",E6)))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54" orientation="portrait" horizontalDpi="300" verticalDpi="300" r:id="rId1"/>
  <headerFooter alignWithMargins="0">
    <oddHeader>&amp;R&amp;A</oddHeader>
    <oddFooter>&amp;L&amp;"Times New Roman,Regular"&amp;9Mistrovství České republiky, Praha&amp;C&amp;"Arial,Regular"&amp;P/&amp;N&amp;R&amp;"Times New Roman,Regular"&amp;9tisk dne: &amp;D,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6"/>
  <sheetViews>
    <sheetView workbookViewId="0">
      <selection activeCell="B7" sqref="B7:Q7"/>
    </sheetView>
  </sheetViews>
  <sheetFormatPr defaultRowHeight="12.75"/>
  <cols>
    <col min="1" max="1" width="5.42578125" style="6" customWidth="1"/>
    <col min="2" max="2" width="4.7109375" style="6" customWidth="1"/>
    <col min="3" max="11" width="6.5703125" style="6" customWidth="1"/>
    <col min="12" max="12" width="9.140625" style="6"/>
    <col min="13" max="13" width="5.42578125" style="6" customWidth="1"/>
    <col min="14" max="14" width="4.7109375" style="6" customWidth="1"/>
    <col min="15" max="23" width="6.5703125" style="6" customWidth="1"/>
    <col min="24" max="16384" width="9.140625" style="6"/>
  </cols>
  <sheetData>
    <row r="1" spans="1:23" ht="30">
      <c r="A1" s="13" t="s">
        <v>16</v>
      </c>
      <c r="B1" s="19"/>
      <c r="C1" s="19"/>
      <c r="D1" s="19"/>
      <c r="E1" s="19"/>
      <c r="F1" s="19"/>
      <c r="G1" s="19"/>
      <c r="H1" s="19"/>
      <c r="I1" s="19"/>
      <c r="J1" s="19"/>
      <c r="M1" s="13" t="s">
        <v>16</v>
      </c>
      <c r="N1" s="19"/>
      <c r="O1" s="19"/>
      <c r="P1" s="19"/>
      <c r="Q1" s="19"/>
      <c r="R1" s="19"/>
      <c r="S1" s="19"/>
      <c r="T1" s="19"/>
      <c r="U1" s="19"/>
      <c r="V1" s="19"/>
    </row>
    <row r="2" spans="1:23" s="48" customFormat="1" ht="15.75">
      <c r="A2" s="46" t="s">
        <v>19</v>
      </c>
      <c r="B2" s="47"/>
      <c r="C2" s="47"/>
      <c r="D2" s="47"/>
      <c r="E2" s="47"/>
      <c r="F2" s="47"/>
      <c r="G2" s="47"/>
      <c r="H2" s="47"/>
      <c r="I2" s="47"/>
      <c r="J2" s="47"/>
      <c r="M2" s="46" t="s">
        <v>18</v>
      </c>
      <c r="N2" s="47"/>
      <c r="O2" s="47"/>
      <c r="P2" s="47"/>
      <c r="Q2" s="47"/>
      <c r="R2" s="47"/>
      <c r="S2" s="47"/>
      <c r="T2" s="47"/>
      <c r="U2" s="47"/>
      <c r="V2" s="47"/>
    </row>
    <row r="3" spans="1:23">
      <c r="A3" s="7"/>
      <c r="B3" s="7"/>
      <c r="M3" s="7"/>
      <c r="N3" s="7"/>
    </row>
    <row r="4" spans="1:23">
      <c r="A4" s="7"/>
      <c r="B4" s="6">
        <v>256</v>
      </c>
      <c r="C4" s="16">
        <v>256</v>
      </c>
      <c r="D4" s="16">
        <v>128</v>
      </c>
      <c r="E4" s="16">
        <v>64</v>
      </c>
      <c r="F4" s="16">
        <v>32</v>
      </c>
      <c r="G4" s="16">
        <v>16</v>
      </c>
      <c r="H4" s="16">
        <v>8</v>
      </c>
      <c r="I4" s="16">
        <v>4</v>
      </c>
      <c r="J4" s="16">
        <v>2</v>
      </c>
      <c r="M4" s="7"/>
      <c r="N4" s="6">
        <v>256</v>
      </c>
      <c r="O4" s="16">
        <v>256</v>
      </c>
      <c r="P4" s="16">
        <v>128</v>
      </c>
      <c r="Q4" s="16">
        <v>64</v>
      </c>
      <c r="R4" s="16">
        <v>32</v>
      </c>
      <c r="S4" s="16">
        <v>16</v>
      </c>
      <c r="T4" s="16">
        <v>8</v>
      </c>
      <c r="U4" s="16">
        <v>4</v>
      </c>
      <c r="V4" s="16">
        <v>2</v>
      </c>
    </row>
    <row r="5" spans="1:23" ht="13.5" thickBot="1">
      <c r="A5" s="39"/>
      <c r="B5" s="31">
        <v>0</v>
      </c>
      <c r="C5" s="34">
        <v>32</v>
      </c>
      <c r="D5" s="34">
        <v>16</v>
      </c>
      <c r="E5" s="34">
        <v>8</v>
      </c>
      <c r="F5" s="34">
        <v>4</v>
      </c>
      <c r="G5" s="34">
        <v>2</v>
      </c>
      <c r="H5" s="34">
        <v>0</v>
      </c>
      <c r="I5" s="34">
        <v>0</v>
      </c>
      <c r="J5" s="34">
        <v>0</v>
      </c>
      <c r="K5" s="31"/>
      <c r="M5" s="39"/>
      <c r="N5" s="31">
        <v>0</v>
      </c>
      <c r="O5" s="34">
        <v>32</v>
      </c>
      <c r="P5" s="34">
        <v>16</v>
      </c>
      <c r="Q5" s="34">
        <v>8</v>
      </c>
      <c r="R5" s="34">
        <v>4</v>
      </c>
      <c r="S5" s="34">
        <v>2</v>
      </c>
      <c r="T5" s="34">
        <v>0</v>
      </c>
      <c r="U5" s="34">
        <v>0</v>
      </c>
      <c r="V5" s="34">
        <v>0</v>
      </c>
      <c r="W5" s="31"/>
    </row>
    <row r="6" spans="1:23" ht="21.75" customHeight="1">
      <c r="A6" s="63" t="s">
        <v>39</v>
      </c>
      <c r="B6" s="40">
        <v>56</v>
      </c>
      <c r="C6" s="60">
        <f>+IF($B6&gt;B$4-B$5,C$4/2,IF($B6&gt;C$4-C$5,C$4/2-C$5,MAX($B6-D$4+D$5,0)))</f>
        <v>0</v>
      </c>
      <c r="D6" s="60">
        <f t="shared" ref="D6:J6" si="0">+IF($B6&gt;C$4-C$5,D$4/2,IF($B6&gt;D$4-D$5,D$4/2-D$5,MAX($B6-E$4+E$5,0)))</f>
        <v>0</v>
      </c>
      <c r="E6" s="60">
        <f t="shared" si="0"/>
        <v>28</v>
      </c>
      <c r="F6" s="60">
        <f t="shared" si="0"/>
        <v>12</v>
      </c>
      <c r="G6" s="60">
        <f t="shared" si="0"/>
        <v>8</v>
      </c>
      <c r="H6" s="60">
        <f t="shared" si="0"/>
        <v>4</v>
      </c>
      <c r="I6" s="60">
        <f t="shared" si="0"/>
        <v>2</v>
      </c>
      <c r="J6" s="60">
        <f t="shared" si="0"/>
        <v>1</v>
      </c>
      <c r="K6" s="6">
        <f>SUM(C6:J6)</f>
        <v>55</v>
      </c>
      <c r="M6" s="63" t="s">
        <v>39</v>
      </c>
      <c r="N6" s="40">
        <f>+B6</f>
        <v>56</v>
      </c>
      <c r="O6" s="60">
        <f>+IF($N6&gt;N$4,O$4/2,IF($N6&gt;O$4,O$4/2,MAX($N6-P$4,0)))</f>
        <v>0</v>
      </c>
      <c r="P6" s="60">
        <f t="shared" ref="P6:V6" si="1">+IF($N6&gt;O$4,P$4/2,IF($N6&gt;P$4,P$4/2,MAX($N6-Q$4,0)))</f>
        <v>0</v>
      </c>
      <c r="Q6" s="60">
        <f t="shared" si="1"/>
        <v>24</v>
      </c>
      <c r="R6" s="60">
        <f t="shared" si="1"/>
        <v>16</v>
      </c>
      <c r="S6" s="60">
        <f t="shared" si="1"/>
        <v>8</v>
      </c>
      <c r="T6" s="60">
        <f t="shared" si="1"/>
        <v>4</v>
      </c>
      <c r="U6" s="60">
        <f t="shared" si="1"/>
        <v>2</v>
      </c>
      <c r="V6" s="60">
        <f t="shared" si="1"/>
        <v>1</v>
      </c>
      <c r="W6" s="6">
        <f>SUM(O6:V6)</f>
        <v>55</v>
      </c>
    </row>
    <row r="7" spans="1:23" ht="21.75" customHeight="1">
      <c r="A7" s="63" t="s">
        <v>40</v>
      </c>
      <c r="B7" s="41">
        <v>44</v>
      </c>
      <c r="C7" s="60">
        <f t="shared" ref="C7:J7" si="2">+IF($B7&gt;B$4-B$5,C$4/2,IF($B7&gt;C$4-C$5,C$4/2-C$5,MAX($B7-D$4+D$5,0)))</f>
        <v>0</v>
      </c>
      <c r="D7" s="60">
        <f t="shared" si="2"/>
        <v>0</v>
      </c>
      <c r="E7" s="60">
        <f t="shared" si="2"/>
        <v>16</v>
      </c>
      <c r="F7" s="60">
        <f t="shared" si="2"/>
        <v>12</v>
      </c>
      <c r="G7" s="60">
        <f t="shared" si="2"/>
        <v>8</v>
      </c>
      <c r="H7" s="60">
        <f t="shared" si="2"/>
        <v>4</v>
      </c>
      <c r="I7" s="60">
        <f t="shared" si="2"/>
        <v>2</v>
      </c>
      <c r="J7" s="60">
        <f t="shared" si="2"/>
        <v>1</v>
      </c>
      <c r="K7" s="6">
        <f t="shared" ref="K7:K12" si="3">SUM(C7:J7)</f>
        <v>43</v>
      </c>
      <c r="M7" s="63" t="s">
        <v>40</v>
      </c>
      <c r="N7" s="41">
        <f>+B7</f>
        <v>44</v>
      </c>
      <c r="O7" s="60">
        <f t="shared" ref="O7:V7" si="4">+IF($N7&gt;N$4,O$4/2,IF($N7&gt;O$4,O$4/2,MAX($N7-P$4,0)))</f>
        <v>0</v>
      </c>
      <c r="P7" s="60">
        <f t="shared" si="4"/>
        <v>0</v>
      </c>
      <c r="Q7" s="60">
        <f t="shared" si="4"/>
        <v>12</v>
      </c>
      <c r="R7" s="60">
        <f t="shared" si="4"/>
        <v>16</v>
      </c>
      <c r="S7" s="60">
        <f t="shared" si="4"/>
        <v>8</v>
      </c>
      <c r="T7" s="60">
        <f t="shared" si="4"/>
        <v>4</v>
      </c>
      <c r="U7" s="60">
        <f t="shared" si="4"/>
        <v>2</v>
      </c>
      <c r="V7" s="60">
        <f t="shared" si="4"/>
        <v>1</v>
      </c>
      <c r="W7" s="6">
        <f t="shared" ref="W7:W12" si="5">SUM(O7:V7)</f>
        <v>43</v>
      </c>
    </row>
    <row r="8" spans="1:23" ht="21.75" customHeight="1">
      <c r="A8" s="63" t="s">
        <v>41</v>
      </c>
      <c r="B8" s="15">
        <f>ROUNDDOWN(B6/2,0)</f>
        <v>28</v>
      </c>
      <c r="C8" s="60">
        <f t="shared" ref="C8:J8" si="6">+IF($B8&gt;B$4-B$5,C$4/2,IF($B8&gt;C$4-C$5,C$4/2-C$5,MAX($B8-D$4+D$5,0)))</f>
        <v>0</v>
      </c>
      <c r="D8" s="60">
        <f t="shared" si="6"/>
        <v>0</v>
      </c>
      <c r="E8" s="60">
        <f t="shared" si="6"/>
        <v>0</v>
      </c>
      <c r="F8" s="60">
        <f t="shared" si="6"/>
        <v>14</v>
      </c>
      <c r="G8" s="60">
        <f t="shared" si="6"/>
        <v>6</v>
      </c>
      <c r="H8" s="60">
        <f t="shared" si="6"/>
        <v>4</v>
      </c>
      <c r="I8" s="60">
        <f t="shared" si="6"/>
        <v>2</v>
      </c>
      <c r="J8" s="60">
        <f t="shared" si="6"/>
        <v>1</v>
      </c>
      <c r="K8" s="6">
        <f t="shared" si="3"/>
        <v>27</v>
      </c>
      <c r="M8" s="63" t="s">
        <v>41</v>
      </c>
      <c r="N8" s="15">
        <f>+B8</f>
        <v>28</v>
      </c>
      <c r="O8" s="60">
        <f t="shared" ref="O8:V8" si="7">+IF($N8&gt;N$4,O$4/2,IF($N8&gt;O$4,O$4/2,MAX($N8-P$4,0)))</f>
        <v>0</v>
      </c>
      <c r="P8" s="60">
        <f t="shared" si="7"/>
        <v>0</v>
      </c>
      <c r="Q8" s="60">
        <f t="shared" si="7"/>
        <v>0</v>
      </c>
      <c r="R8" s="60">
        <f t="shared" si="7"/>
        <v>12</v>
      </c>
      <c r="S8" s="60">
        <f t="shared" si="7"/>
        <v>8</v>
      </c>
      <c r="T8" s="60">
        <f t="shared" si="7"/>
        <v>4</v>
      </c>
      <c r="U8" s="60">
        <f t="shared" si="7"/>
        <v>2</v>
      </c>
      <c r="V8" s="60">
        <f t="shared" si="7"/>
        <v>1</v>
      </c>
      <c r="W8" s="6">
        <f t="shared" si="5"/>
        <v>27</v>
      </c>
    </row>
    <row r="9" spans="1:23" ht="21.75" customHeight="1">
      <c r="A9" s="63" t="s">
        <v>42</v>
      </c>
      <c r="B9" s="15">
        <f>ROUNDDOWN(B7/2,0)</f>
        <v>22</v>
      </c>
      <c r="C9" s="60">
        <f t="shared" ref="C9:J9" si="8">+IF($B9&gt;B$4-B$5,C$4/2,IF($B9&gt;C$4-C$5,C$4/2-C$5,MAX($B9-D$4+D$5,0)))</f>
        <v>0</v>
      </c>
      <c r="D9" s="60">
        <f t="shared" si="8"/>
        <v>0</v>
      </c>
      <c r="E9" s="60">
        <f t="shared" si="8"/>
        <v>0</v>
      </c>
      <c r="F9" s="60">
        <f t="shared" si="8"/>
        <v>8</v>
      </c>
      <c r="G9" s="60">
        <f t="shared" si="8"/>
        <v>6</v>
      </c>
      <c r="H9" s="60">
        <f t="shared" si="8"/>
        <v>4</v>
      </c>
      <c r="I9" s="60">
        <f t="shared" si="8"/>
        <v>2</v>
      </c>
      <c r="J9" s="60">
        <f t="shared" si="8"/>
        <v>1</v>
      </c>
      <c r="K9" s="6">
        <f t="shared" si="3"/>
        <v>21</v>
      </c>
      <c r="M9" s="63" t="s">
        <v>42</v>
      </c>
      <c r="N9" s="15">
        <f>+B9</f>
        <v>22</v>
      </c>
      <c r="O9" s="60">
        <f t="shared" ref="O9:V9" si="9">+IF($N9&gt;N$4,O$4/2,IF($N9&gt;O$4,O$4/2,MAX($N9-P$4,0)))</f>
        <v>0</v>
      </c>
      <c r="P9" s="60">
        <f t="shared" si="9"/>
        <v>0</v>
      </c>
      <c r="Q9" s="60">
        <f t="shared" si="9"/>
        <v>0</v>
      </c>
      <c r="R9" s="60">
        <f t="shared" si="9"/>
        <v>6</v>
      </c>
      <c r="S9" s="60">
        <f t="shared" si="9"/>
        <v>8</v>
      </c>
      <c r="T9" s="60">
        <f t="shared" si="9"/>
        <v>4</v>
      </c>
      <c r="U9" s="60">
        <f t="shared" si="9"/>
        <v>2</v>
      </c>
      <c r="V9" s="60">
        <f t="shared" si="9"/>
        <v>1</v>
      </c>
      <c r="W9" s="6">
        <f t="shared" si="5"/>
        <v>21</v>
      </c>
    </row>
    <row r="10" spans="1:23" ht="21.75" customHeight="1">
      <c r="A10" s="63" t="s">
        <v>43</v>
      </c>
      <c r="B10" s="15">
        <f>+MIN(B6,B7)</f>
        <v>44</v>
      </c>
      <c r="C10" s="60">
        <f t="shared" ref="C10:J10" si="10">+IF($B10&gt;B$4-B$5,C$4/2,IF($B10&gt;C$4-C$5,C$4/2-C$5,MAX($B10-D$4+D$5,0)))</f>
        <v>0</v>
      </c>
      <c r="D10" s="60">
        <f t="shared" si="10"/>
        <v>0</v>
      </c>
      <c r="E10" s="60">
        <f t="shared" si="10"/>
        <v>16</v>
      </c>
      <c r="F10" s="60">
        <f t="shared" si="10"/>
        <v>12</v>
      </c>
      <c r="G10" s="60">
        <f t="shared" si="10"/>
        <v>8</v>
      </c>
      <c r="H10" s="60">
        <f t="shared" si="10"/>
        <v>4</v>
      </c>
      <c r="I10" s="60">
        <f t="shared" si="10"/>
        <v>2</v>
      </c>
      <c r="J10" s="60">
        <f t="shared" si="10"/>
        <v>1</v>
      </c>
      <c r="K10" s="6">
        <f t="shared" si="3"/>
        <v>43</v>
      </c>
      <c r="M10" s="63" t="s">
        <v>43</v>
      </c>
      <c r="N10" s="15">
        <f>+B10</f>
        <v>44</v>
      </c>
      <c r="O10" s="60">
        <f t="shared" ref="O10:V10" si="11">+IF($N10&gt;N$4,O$4/2,IF($N10&gt;O$4,O$4/2,MAX($N10-P$4,0)))</f>
        <v>0</v>
      </c>
      <c r="P10" s="60">
        <f t="shared" si="11"/>
        <v>0</v>
      </c>
      <c r="Q10" s="60">
        <f t="shared" si="11"/>
        <v>12</v>
      </c>
      <c r="R10" s="60">
        <f t="shared" si="11"/>
        <v>16</v>
      </c>
      <c r="S10" s="60">
        <f t="shared" si="11"/>
        <v>8</v>
      </c>
      <c r="T10" s="60">
        <f t="shared" si="11"/>
        <v>4</v>
      </c>
      <c r="U10" s="60">
        <f t="shared" si="11"/>
        <v>2</v>
      </c>
      <c r="V10" s="60">
        <f t="shared" si="11"/>
        <v>1</v>
      </c>
      <c r="W10" s="6">
        <f t="shared" si="5"/>
        <v>43</v>
      </c>
    </row>
    <row r="11" spans="1:23" ht="21.75" customHeight="1">
      <c r="A11" s="63" t="s">
        <v>44</v>
      </c>
      <c r="B11" s="15">
        <f>+IF(C6&lt;&gt;0,C6,IF(D6&lt;&gt;0,D6,IF(E6&lt;&gt;0,E6,IF(F6&lt;&gt;0,F6,IF(G6&lt;&gt;0,G6,IF(H6&lt;&gt;0,H6,IF(I6&lt;&gt;0,I6,J6)))))))</f>
        <v>28</v>
      </c>
      <c r="C11" s="60">
        <f t="shared" ref="C11:J11" si="12">+IF($B11&gt;B$4-B$5,C$4/2,IF($B11&gt;C$4-C$5,C$4/2-C$5,MAX($B11-D$4+D$5,0)))</f>
        <v>0</v>
      </c>
      <c r="D11" s="60">
        <f t="shared" si="12"/>
        <v>0</v>
      </c>
      <c r="E11" s="60">
        <f t="shared" si="12"/>
        <v>0</v>
      </c>
      <c r="F11" s="60">
        <f t="shared" si="12"/>
        <v>14</v>
      </c>
      <c r="G11" s="60">
        <f t="shared" si="12"/>
        <v>6</v>
      </c>
      <c r="H11" s="60">
        <f t="shared" si="12"/>
        <v>4</v>
      </c>
      <c r="I11" s="60">
        <f t="shared" si="12"/>
        <v>2</v>
      </c>
      <c r="J11" s="60">
        <f t="shared" si="12"/>
        <v>1</v>
      </c>
      <c r="K11" s="6">
        <f t="shared" ref="K11" si="13">SUM(C11:J11)</f>
        <v>27</v>
      </c>
      <c r="M11" s="63" t="s">
        <v>44</v>
      </c>
      <c r="N11" s="15">
        <f>+IF(O6&lt;&gt;0,O6,IF(P6&lt;&gt;0,P6,IF(Q6&lt;&gt;0,Q6,IF(R6&lt;&gt;0,R6,IF(S6&lt;&gt;0,S6,IF(T6&lt;&gt;0,T6,IF(U6&lt;&gt;0,U6,V6)))))))</f>
        <v>24</v>
      </c>
      <c r="O11" s="60">
        <f t="shared" ref="O11:V11" si="14">+IF($N11&gt;N$4,O$4/2,IF($N11&gt;O$4,O$4/2,MAX($N11-P$4,0)))</f>
        <v>0</v>
      </c>
      <c r="P11" s="60">
        <f t="shared" si="14"/>
        <v>0</v>
      </c>
      <c r="Q11" s="60">
        <f t="shared" si="14"/>
        <v>0</v>
      </c>
      <c r="R11" s="60">
        <f t="shared" si="14"/>
        <v>8</v>
      </c>
      <c r="S11" s="60">
        <f t="shared" si="14"/>
        <v>8</v>
      </c>
      <c r="T11" s="60">
        <f t="shared" si="14"/>
        <v>4</v>
      </c>
      <c r="U11" s="60">
        <f t="shared" si="14"/>
        <v>2</v>
      </c>
      <c r="V11" s="60">
        <f t="shared" si="14"/>
        <v>1</v>
      </c>
      <c r="W11" s="6">
        <f t="shared" ref="W11" si="15">SUM(O11:V11)</f>
        <v>23</v>
      </c>
    </row>
    <row r="12" spans="1:23" ht="21.75" customHeight="1">
      <c r="A12" s="63" t="s">
        <v>45</v>
      </c>
      <c r="B12" s="15">
        <f>+IF(C7&lt;&gt;0,C7,IF(D7&lt;&gt;0,D7,IF(E7&lt;&gt;0,E7,IF(F7&lt;&gt;0,F7,IF(G7&lt;&gt;0,G7,IF(H7&lt;&gt;0,H7,IF(I7&lt;&gt;0,I7,J7)))))))</f>
        <v>16</v>
      </c>
      <c r="C12" s="60">
        <f t="shared" ref="C12:J12" si="16">+IF($B12&gt;B$4-B$5,C$4/2,IF($B12&gt;C$4-C$5,C$4/2-C$5,MAX($B12-D$4+D$5,0)))</f>
        <v>0</v>
      </c>
      <c r="D12" s="60">
        <f t="shared" si="16"/>
        <v>0</v>
      </c>
      <c r="E12" s="60">
        <f t="shared" si="16"/>
        <v>0</v>
      </c>
      <c r="F12" s="60">
        <f t="shared" si="16"/>
        <v>2</v>
      </c>
      <c r="G12" s="60">
        <f t="shared" si="16"/>
        <v>6</v>
      </c>
      <c r="H12" s="60">
        <f t="shared" si="16"/>
        <v>4</v>
      </c>
      <c r="I12" s="60">
        <f t="shared" si="16"/>
        <v>2</v>
      </c>
      <c r="J12" s="60">
        <f t="shared" si="16"/>
        <v>1</v>
      </c>
      <c r="K12" s="6">
        <f t="shared" si="3"/>
        <v>15</v>
      </c>
      <c r="M12" s="63" t="s">
        <v>45</v>
      </c>
      <c r="N12" s="15">
        <f>+IF(O7&lt;&gt;0,O7,IF(P7&lt;&gt;0,P7,IF(Q7&lt;&gt;0,Q7,IF(R7&lt;&gt;0,R7,IF(S7&lt;&gt;0,S7,IF(T7&lt;&gt;0,T7,IF(U7&lt;&gt;0,U7,V7)))))))</f>
        <v>12</v>
      </c>
      <c r="O12" s="60">
        <f t="shared" ref="O12:V12" si="17">+IF($N12&gt;N$4,O$4/2,IF($N12&gt;O$4,O$4/2,MAX($N12-P$4,0)))</f>
        <v>0</v>
      </c>
      <c r="P12" s="60">
        <f t="shared" si="17"/>
        <v>0</v>
      </c>
      <c r="Q12" s="60">
        <f t="shared" si="17"/>
        <v>0</v>
      </c>
      <c r="R12" s="60">
        <f t="shared" si="17"/>
        <v>0</v>
      </c>
      <c r="S12" s="60">
        <f t="shared" si="17"/>
        <v>4</v>
      </c>
      <c r="T12" s="60">
        <f t="shared" si="17"/>
        <v>4</v>
      </c>
      <c r="U12" s="60">
        <f t="shared" si="17"/>
        <v>2</v>
      </c>
      <c r="V12" s="60">
        <f t="shared" si="17"/>
        <v>1</v>
      </c>
      <c r="W12" s="6">
        <f t="shared" si="5"/>
        <v>11</v>
      </c>
    </row>
    <row r="13" spans="1:23" ht="21.75" customHeight="1">
      <c r="A13" s="63" t="s">
        <v>46</v>
      </c>
      <c r="B13" s="61">
        <f>+B6</f>
        <v>56</v>
      </c>
      <c r="C13" s="60">
        <f t="shared" ref="C13:J13" si="18">+IF($B13&gt;B$4-B$5,C$4/2,IF($B13&gt;C$4-C$5,C$4/2-C$5,MAX($B13-D$4+D$5,0)))</f>
        <v>0</v>
      </c>
      <c r="D13" s="60">
        <f t="shared" si="18"/>
        <v>0</v>
      </c>
      <c r="E13" s="60">
        <f t="shared" si="18"/>
        <v>28</v>
      </c>
      <c r="F13" s="60">
        <f t="shared" si="18"/>
        <v>12</v>
      </c>
      <c r="G13" s="60">
        <f t="shared" si="18"/>
        <v>8</v>
      </c>
      <c r="H13" s="60">
        <f t="shared" si="18"/>
        <v>4</v>
      </c>
      <c r="I13" s="60">
        <f t="shared" si="18"/>
        <v>2</v>
      </c>
      <c r="J13" s="60">
        <f t="shared" si="18"/>
        <v>1</v>
      </c>
      <c r="K13" s="6">
        <f>SUM(C13:J13)</f>
        <v>55</v>
      </c>
      <c r="M13" s="63" t="s">
        <v>46</v>
      </c>
      <c r="N13" s="61">
        <f>+B13</f>
        <v>56</v>
      </c>
      <c r="O13" s="60">
        <f t="shared" ref="O13:V13" si="19">+IF($N13&gt;N$4,O$4/2,IF($N13&gt;O$4,O$4/2,MAX($N13-P$4,0)))</f>
        <v>0</v>
      </c>
      <c r="P13" s="60">
        <f t="shared" si="19"/>
        <v>0</v>
      </c>
      <c r="Q13" s="60">
        <f t="shared" si="19"/>
        <v>24</v>
      </c>
      <c r="R13" s="60">
        <f t="shared" si="19"/>
        <v>16</v>
      </c>
      <c r="S13" s="60">
        <f t="shared" si="19"/>
        <v>8</v>
      </c>
      <c r="T13" s="60">
        <f t="shared" si="19"/>
        <v>4</v>
      </c>
      <c r="U13" s="60">
        <f t="shared" si="19"/>
        <v>2</v>
      </c>
      <c r="V13" s="60">
        <f t="shared" si="19"/>
        <v>1</v>
      </c>
      <c r="W13" s="6">
        <f>SUM(O13:V13)</f>
        <v>55</v>
      </c>
    </row>
    <row r="14" spans="1:23" ht="21.75" customHeight="1">
      <c r="A14" s="63" t="s">
        <v>47</v>
      </c>
      <c r="B14" s="62">
        <f>+B7</f>
        <v>44</v>
      </c>
      <c r="C14" s="60">
        <f t="shared" ref="C14:J14" si="20">+IF($B14&gt;B$4-B$5,C$4/2,IF($B14&gt;C$4-C$5,C$4/2-C$5,MAX($B14-D$4+D$5,0)))</f>
        <v>0</v>
      </c>
      <c r="D14" s="60">
        <f t="shared" si="20"/>
        <v>0</v>
      </c>
      <c r="E14" s="60">
        <f t="shared" si="20"/>
        <v>16</v>
      </c>
      <c r="F14" s="60">
        <f t="shared" si="20"/>
        <v>12</v>
      </c>
      <c r="G14" s="60">
        <f t="shared" si="20"/>
        <v>8</v>
      </c>
      <c r="H14" s="60">
        <f t="shared" si="20"/>
        <v>4</v>
      </c>
      <c r="I14" s="60">
        <f t="shared" si="20"/>
        <v>2</v>
      </c>
      <c r="J14" s="60">
        <f t="shared" si="20"/>
        <v>1</v>
      </c>
      <c r="K14" s="6">
        <f t="shared" ref="K14:K19" si="21">SUM(C14:J14)</f>
        <v>43</v>
      </c>
      <c r="M14" s="63" t="s">
        <v>47</v>
      </c>
      <c r="N14" s="62">
        <f>+B14</f>
        <v>44</v>
      </c>
      <c r="O14" s="60">
        <f t="shared" ref="O14:V14" si="22">+IF($N14&gt;N$4,O$4/2,IF($N14&gt;O$4,O$4/2,MAX($N14-P$4,0)))</f>
        <v>0</v>
      </c>
      <c r="P14" s="60">
        <f t="shared" si="22"/>
        <v>0</v>
      </c>
      <c r="Q14" s="60">
        <f t="shared" si="22"/>
        <v>12</v>
      </c>
      <c r="R14" s="60">
        <f t="shared" si="22"/>
        <v>16</v>
      </c>
      <c r="S14" s="60">
        <f t="shared" si="22"/>
        <v>8</v>
      </c>
      <c r="T14" s="60">
        <f t="shared" si="22"/>
        <v>4</v>
      </c>
      <c r="U14" s="60">
        <f t="shared" si="22"/>
        <v>2</v>
      </c>
      <c r="V14" s="60">
        <f t="shared" si="22"/>
        <v>1</v>
      </c>
      <c r="W14" s="6">
        <f t="shared" ref="W14:W19" si="23">SUM(O14:V14)</f>
        <v>43</v>
      </c>
    </row>
    <row r="15" spans="1:23" ht="21.75" customHeight="1">
      <c r="A15" s="63" t="s">
        <v>48</v>
      </c>
      <c r="B15" s="15">
        <f>ROUNDDOWN(B13/2,0)</f>
        <v>28</v>
      </c>
      <c r="C15" s="60">
        <f t="shared" ref="C15:J15" si="24">+IF($B15&gt;B$4-B$5,C$4/2,IF($B15&gt;C$4-C$5,C$4/2-C$5,MAX($B15-D$4+D$5,0)))</f>
        <v>0</v>
      </c>
      <c r="D15" s="60">
        <f t="shared" si="24"/>
        <v>0</v>
      </c>
      <c r="E15" s="60">
        <f t="shared" si="24"/>
        <v>0</v>
      </c>
      <c r="F15" s="60">
        <f t="shared" si="24"/>
        <v>14</v>
      </c>
      <c r="G15" s="60">
        <f t="shared" si="24"/>
        <v>6</v>
      </c>
      <c r="H15" s="60">
        <f t="shared" si="24"/>
        <v>4</v>
      </c>
      <c r="I15" s="60">
        <f t="shared" si="24"/>
        <v>2</v>
      </c>
      <c r="J15" s="60">
        <f t="shared" si="24"/>
        <v>1</v>
      </c>
      <c r="K15" s="6">
        <f t="shared" si="21"/>
        <v>27</v>
      </c>
      <c r="M15" s="63" t="s">
        <v>48</v>
      </c>
      <c r="N15" s="15">
        <f>+B15</f>
        <v>28</v>
      </c>
      <c r="O15" s="60">
        <f t="shared" ref="O15:V15" si="25">+IF($N15&gt;N$4,O$4/2,IF($N15&gt;O$4,O$4/2,MAX($N15-P$4,0)))</f>
        <v>0</v>
      </c>
      <c r="P15" s="60">
        <f t="shared" si="25"/>
        <v>0</v>
      </c>
      <c r="Q15" s="60">
        <f t="shared" si="25"/>
        <v>0</v>
      </c>
      <c r="R15" s="60">
        <f t="shared" si="25"/>
        <v>12</v>
      </c>
      <c r="S15" s="60">
        <f t="shared" si="25"/>
        <v>8</v>
      </c>
      <c r="T15" s="60">
        <f t="shared" si="25"/>
        <v>4</v>
      </c>
      <c r="U15" s="60">
        <f t="shared" si="25"/>
        <v>2</v>
      </c>
      <c r="V15" s="60">
        <f t="shared" si="25"/>
        <v>1</v>
      </c>
      <c r="W15" s="6">
        <f t="shared" si="23"/>
        <v>27</v>
      </c>
    </row>
    <row r="16" spans="1:23" ht="21.75" customHeight="1">
      <c r="A16" s="63" t="s">
        <v>49</v>
      </c>
      <c r="B16" s="15">
        <f>ROUNDDOWN(B14/2,0)</f>
        <v>22</v>
      </c>
      <c r="C16" s="60">
        <f t="shared" ref="C16:J16" si="26">+IF($B16&gt;B$4-B$5,C$4/2,IF($B16&gt;C$4-C$5,C$4/2-C$5,MAX($B16-D$4+D$5,0)))</f>
        <v>0</v>
      </c>
      <c r="D16" s="60">
        <f t="shared" si="26"/>
        <v>0</v>
      </c>
      <c r="E16" s="60">
        <f t="shared" si="26"/>
        <v>0</v>
      </c>
      <c r="F16" s="60">
        <f t="shared" si="26"/>
        <v>8</v>
      </c>
      <c r="G16" s="60">
        <f t="shared" si="26"/>
        <v>6</v>
      </c>
      <c r="H16" s="60">
        <f t="shared" si="26"/>
        <v>4</v>
      </c>
      <c r="I16" s="60">
        <f t="shared" si="26"/>
        <v>2</v>
      </c>
      <c r="J16" s="60">
        <f t="shared" si="26"/>
        <v>1</v>
      </c>
      <c r="K16" s="6">
        <f t="shared" si="21"/>
        <v>21</v>
      </c>
      <c r="M16" s="63" t="s">
        <v>49</v>
      </c>
      <c r="N16" s="15">
        <f>+B16</f>
        <v>22</v>
      </c>
      <c r="O16" s="60">
        <f t="shared" ref="O16:V16" si="27">+IF($N16&gt;N$4,O$4/2,IF($N16&gt;O$4,O$4/2,MAX($N16-P$4,0)))</f>
        <v>0</v>
      </c>
      <c r="P16" s="60">
        <f t="shared" si="27"/>
        <v>0</v>
      </c>
      <c r="Q16" s="60">
        <f t="shared" si="27"/>
        <v>0</v>
      </c>
      <c r="R16" s="60">
        <f t="shared" si="27"/>
        <v>6</v>
      </c>
      <c r="S16" s="60">
        <f t="shared" si="27"/>
        <v>8</v>
      </c>
      <c r="T16" s="60">
        <f t="shared" si="27"/>
        <v>4</v>
      </c>
      <c r="U16" s="60">
        <f t="shared" si="27"/>
        <v>2</v>
      </c>
      <c r="V16" s="60">
        <f t="shared" si="27"/>
        <v>1</v>
      </c>
      <c r="W16" s="6">
        <f t="shared" si="23"/>
        <v>21</v>
      </c>
    </row>
    <row r="17" spans="1:23" ht="21.75" customHeight="1">
      <c r="A17" s="63" t="s">
        <v>50</v>
      </c>
      <c r="B17" s="15">
        <f>+MIN(B13,B14)</f>
        <v>44</v>
      </c>
      <c r="C17" s="60">
        <f t="shared" ref="C17:J17" si="28">+IF($B17&gt;B$4-B$5,C$4/2,IF($B17&gt;C$4-C$5,C$4/2-C$5,MAX($B17-D$4+D$5,0)))</f>
        <v>0</v>
      </c>
      <c r="D17" s="60">
        <f t="shared" si="28"/>
        <v>0</v>
      </c>
      <c r="E17" s="60">
        <f t="shared" si="28"/>
        <v>16</v>
      </c>
      <c r="F17" s="60">
        <f t="shared" si="28"/>
        <v>12</v>
      </c>
      <c r="G17" s="60">
        <f t="shared" si="28"/>
        <v>8</v>
      </c>
      <c r="H17" s="60">
        <f t="shared" si="28"/>
        <v>4</v>
      </c>
      <c r="I17" s="60">
        <f t="shared" si="28"/>
        <v>2</v>
      </c>
      <c r="J17" s="60">
        <f t="shared" si="28"/>
        <v>1</v>
      </c>
      <c r="K17" s="6">
        <f t="shared" si="21"/>
        <v>43</v>
      </c>
      <c r="M17" s="63" t="s">
        <v>50</v>
      </c>
      <c r="N17" s="15">
        <f>+B17</f>
        <v>44</v>
      </c>
      <c r="O17" s="60">
        <f t="shared" ref="O17:V17" si="29">+IF($N17&gt;N$4,O$4/2,IF($N17&gt;O$4,O$4/2,MAX($N17-P$4,0)))</f>
        <v>0</v>
      </c>
      <c r="P17" s="60">
        <f t="shared" si="29"/>
        <v>0</v>
      </c>
      <c r="Q17" s="60">
        <f t="shared" si="29"/>
        <v>12</v>
      </c>
      <c r="R17" s="60">
        <f t="shared" si="29"/>
        <v>16</v>
      </c>
      <c r="S17" s="60">
        <f t="shared" si="29"/>
        <v>8</v>
      </c>
      <c r="T17" s="60">
        <f t="shared" si="29"/>
        <v>4</v>
      </c>
      <c r="U17" s="60">
        <f t="shared" si="29"/>
        <v>2</v>
      </c>
      <c r="V17" s="60">
        <f t="shared" si="29"/>
        <v>1</v>
      </c>
      <c r="W17" s="6">
        <f t="shared" si="23"/>
        <v>43</v>
      </c>
    </row>
    <row r="18" spans="1:23" ht="21.75" customHeight="1">
      <c r="A18" s="63" t="s">
        <v>51</v>
      </c>
      <c r="B18" s="15">
        <f>+IF(C13&lt;&gt;0,C13,IF(D13&lt;&gt;0,D13,IF(E13&lt;&gt;0,E13,IF(F13&lt;&gt;0,F13,IF(G13&lt;&gt;0,G13,IF(H13&lt;&gt;0,H13,IF(I13&lt;&gt;0,I13,J13)))))))</f>
        <v>28</v>
      </c>
      <c r="C18" s="60">
        <f t="shared" ref="C18:J18" si="30">+IF($B18&gt;B$4-B$5,C$4/2,IF($B18&gt;C$4-C$5,C$4/2-C$5,MAX($B18-D$4+D$5,0)))</f>
        <v>0</v>
      </c>
      <c r="D18" s="60">
        <f t="shared" si="30"/>
        <v>0</v>
      </c>
      <c r="E18" s="60">
        <f t="shared" si="30"/>
        <v>0</v>
      </c>
      <c r="F18" s="60">
        <f t="shared" si="30"/>
        <v>14</v>
      </c>
      <c r="G18" s="60">
        <f t="shared" si="30"/>
        <v>6</v>
      </c>
      <c r="H18" s="60">
        <f t="shared" si="30"/>
        <v>4</v>
      </c>
      <c r="I18" s="60">
        <f t="shared" si="30"/>
        <v>2</v>
      </c>
      <c r="J18" s="60">
        <f t="shared" si="30"/>
        <v>1</v>
      </c>
      <c r="K18" s="6">
        <f t="shared" si="21"/>
        <v>27</v>
      </c>
      <c r="M18" s="63" t="s">
        <v>51</v>
      </c>
      <c r="N18" s="15">
        <f>+IF(O13&lt;&gt;0,O13,IF(P13&lt;&gt;0,P13,IF(Q13&lt;&gt;0,Q13,IF(R13&lt;&gt;0,R13,IF(S13&lt;&gt;0,S13,IF(T13&lt;&gt;0,T13,IF(U13&lt;&gt;0,U13,V13)))))))</f>
        <v>24</v>
      </c>
      <c r="O18" s="60">
        <f t="shared" ref="O18:V18" si="31">+IF($N18&gt;N$4,O$4/2,IF($N18&gt;O$4,O$4/2,MAX($N18-P$4,0)))</f>
        <v>0</v>
      </c>
      <c r="P18" s="60">
        <f t="shared" si="31"/>
        <v>0</v>
      </c>
      <c r="Q18" s="60">
        <f t="shared" si="31"/>
        <v>0</v>
      </c>
      <c r="R18" s="60">
        <f t="shared" si="31"/>
        <v>8</v>
      </c>
      <c r="S18" s="60">
        <f t="shared" si="31"/>
        <v>8</v>
      </c>
      <c r="T18" s="60">
        <f t="shared" si="31"/>
        <v>4</v>
      </c>
      <c r="U18" s="60">
        <f t="shared" si="31"/>
        <v>2</v>
      </c>
      <c r="V18" s="60">
        <f t="shared" si="31"/>
        <v>1</v>
      </c>
      <c r="W18" s="6">
        <f t="shared" si="23"/>
        <v>23</v>
      </c>
    </row>
    <row r="19" spans="1:23" ht="21.75" customHeight="1">
      <c r="A19" s="63" t="s">
        <v>52</v>
      </c>
      <c r="B19" s="15">
        <f>+IF(C14&lt;&gt;0,C14,IF(D14&lt;&gt;0,D14,IF(E14&lt;&gt;0,E14,IF(F14&lt;&gt;0,F14,IF(G14&lt;&gt;0,G14,IF(H14&lt;&gt;0,H14,IF(I14&lt;&gt;0,I14,J14)))))))</f>
        <v>16</v>
      </c>
      <c r="C19" s="60">
        <f t="shared" ref="C19:J19" si="32">+IF($B19&gt;B$4-B$5,C$4/2,IF($B19&gt;C$4-C$5,C$4/2-C$5,MAX($B19-D$4+D$5,0)))</f>
        <v>0</v>
      </c>
      <c r="D19" s="60">
        <f t="shared" si="32"/>
        <v>0</v>
      </c>
      <c r="E19" s="60">
        <f t="shared" si="32"/>
        <v>0</v>
      </c>
      <c r="F19" s="60">
        <f t="shared" si="32"/>
        <v>2</v>
      </c>
      <c r="G19" s="60">
        <f t="shared" si="32"/>
        <v>6</v>
      </c>
      <c r="H19" s="60">
        <f t="shared" si="32"/>
        <v>4</v>
      </c>
      <c r="I19" s="60">
        <f t="shared" si="32"/>
        <v>2</v>
      </c>
      <c r="J19" s="60">
        <f t="shared" si="32"/>
        <v>1</v>
      </c>
      <c r="K19" s="6">
        <f t="shared" si="21"/>
        <v>15</v>
      </c>
      <c r="M19" s="63" t="s">
        <v>52</v>
      </c>
      <c r="N19" s="15">
        <f>+IF(O14&lt;&gt;0,O14,IF(P14&lt;&gt;0,P14,IF(Q14&lt;&gt;0,Q14,IF(R14&lt;&gt;0,R14,IF(S14&lt;&gt;0,S14,IF(T14&lt;&gt;0,T14,IF(U14&lt;&gt;0,U14,V14)))))))</f>
        <v>12</v>
      </c>
      <c r="O19" s="60">
        <f t="shared" ref="O19:V19" si="33">+IF($N19&gt;N$4,O$4/2,IF($N19&gt;O$4,O$4/2,MAX($N19-P$4,0)))</f>
        <v>0</v>
      </c>
      <c r="P19" s="60">
        <f t="shared" si="33"/>
        <v>0</v>
      </c>
      <c r="Q19" s="60">
        <f t="shared" si="33"/>
        <v>0</v>
      </c>
      <c r="R19" s="60">
        <f t="shared" si="33"/>
        <v>0</v>
      </c>
      <c r="S19" s="60">
        <f t="shared" si="33"/>
        <v>4</v>
      </c>
      <c r="T19" s="60">
        <f t="shared" si="33"/>
        <v>4</v>
      </c>
      <c r="U19" s="60">
        <f t="shared" si="33"/>
        <v>2</v>
      </c>
      <c r="V19" s="60">
        <f t="shared" si="33"/>
        <v>1</v>
      </c>
      <c r="W19" s="6">
        <f t="shared" si="23"/>
        <v>11</v>
      </c>
    </row>
    <row r="20" spans="1:23" ht="21.75" customHeight="1">
      <c r="K20" s="15">
        <f>SUM(K6:K19)</f>
        <v>462</v>
      </c>
      <c r="W20" s="15">
        <f>SUM(W6:W19)</f>
        <v>446</v>
      </c>
    </row>
    <row r="25" spans="1:23">
      <c r="D25" s="7" t="s">
        <v>0</v>
      </c>
      <c r="E25" s="6" t="s">
        <v>5</v>
      </c>
      <c r="F25" s="7"/>
      <c r="G25" s="7"/>
      <c r="H25" s="7" t="s">
        <v>26</v>
      </c>
      <c r="J25" s="6" t="s">
        <v>27</v>
      </c>
    </row>
    <row r="26" spans="1:23">
      <c r="D26" s="20" t="s">
        <v>21</v>
      </c>
      <c r="E26" s="20">
        <f>128-32+10</f>
        <v>106</v>
      </c>
      <c r="F26" s="7">
        <v>22</v>
      </c>
      <c r="G26" s="7" t="s">
        <v>23</v>
      </c>
      <c r="H26" s="7">
        <v>3</v>
      </c>
      <c r="I26" s="7">
        <f>+F26*H26</f>
        <v>66</v>
      </c>
      <c r="J26" s="7">
        <v>1</v>
      </c>
      <c r="K26" s="6">
        <f>+F26*J26</f>
        <v>22</v>
      </c>
    </row>
    <row r="27" spans="1:23">
      <c r="D27" s="7"/>
      <c r="F27" s="6">
        <v>10</v>
      </c>
      <c r="G27" s="7" t="s">
        <v>24</v>
      </c>
      <c r="H27" s="7">
        <v>6</v>
      </c>
      <c r="I27" s="7">
        <f t="shared" ref="I27:I28" si="34">+F27*H27</f>
        <v>60</v>
      </c>
      <c r="J27" s="7">
        <v>2</v>
      </c>
      <c r="K27" s="6">
        <f t="shared" ref="K27:K28" si="35">+F27*J27</f>
        <v>20</v>
      </c>
    </row>
    <row r="28" spans="1:23">
      <c r="D28" s="7"/>
      <c r="F28" s="6">
        <v>0</v>
      </c>
      <c r="G28" s="7" t="s">
        <v>25</v>
      </c>
      <c r="H28" s="7">
        <v>10</v>
      </c>
      <c r="I28" s="7">
        <f t="shared" si="34"/>
        <v>0</v>
      </c>
      <c r="J28" s="7">
        <v>2</v>
      </c>
      <c r="K28" s="6">
        <f t="shared" si="35"/>
        <v>0</v>
      </c>
    </row>
    <row r="29" spans="1:23">
      <c r="D29" s="7"/>
      <c r="G29" s="7"/>
      <c r="H29" s="7"/>
      <c r="I29" s="54">
        <f>SUM(I26:I28)</f>
        <v>126</v>
      </c>
      <c r="J29" s="7"/>
      <c r="K29" s="54">
        <f>SUM(K26:K28)</f>
        <v>42</v>
      </c>
    </row>
    <row r="31" spans="1:23">
      <c r="D31" s="57" t="s">
        <v>22</v>
      </c>
      <c r="E31" s="56">
        <f>77-16+3</f>
        <v>64</v>
      </c>
      <c r="F31" s="7">
        <v>0</v>
      </c>
      <c r="G31" s="7" t="s">
        <v>23</v>
      </c>
      <c r="H31" s="7">
        <v>3</v>
      </c>
      <c r="I31" s="7">
        <f>+F31*H31</f>
        <v>0</v>
      </c>
      <c r="J31" s="7">
        <v>1</v>
      </c>
      <c r="K31" s="6">
        <f>+F31*J31</f>
        <v>0</v>
      </c>
    </row>
    <row r="32" spans="1:23">
      <c r="F32" s="6">
        <v>16</v>
      </c>
      <c r="G32" s="7" t="s">
        <v>24</v>
      </c>
      <c r="H32" s="7">
        <v>6</v>
      </c>
      <c r="I32" s="7">
        <f t="shared" ref="I32:I33" si="36">+F32*H32</f>
        <v>96</v>
      </c>
      <c r="J32" s="7">
        <v>2</v>
      </c>
      <c r="K32" s="6">
        <f t="shared" ref="K32:K33" si="37">+F32*J32</f>
        <v>32</v>
      </c>
    </row>
    <row r="33" spans="6:11">
      <c r="F33" s="6">
        <v>0</v>
      </c>
      <c r="G33" s="7" t="s">
        <v>25</v>
      </c>
      <c r="H33" s="7">
        <v>10</v>
      </c>
      <c r="I33" s="7">
        <f t="shared" si="36"/>
        <v>0</v>
      </c>
      <c r="J33" s="7">
        <v>2</v>
      </c>
      <c r="K33" s="6">
        <f t="shared" si="37"/>
        <v>0</v>
      </c>
    </row>
    <row r="34" spans="6:11">
      <c r="I34" s="54">
        <f>SUM(I31:I33)</f>
        <v>96</v>
      </c>
      <c r="J34" s="7"/>
      <c r="K34" s="54">
        <f>SUM(K31:K33)</f>
        <v>32</v>
      </c>
    </row>
    <row r="36" spans="6:11">
      <c r="I36" s="55">
        <f>+I29+I34</f>
        <v>222</v>
      </c>
    </row>
  </sheetData>
  <conditionalFormatting sqref="A6:A19">
    <cfRule type="containsText" dxfId="60" priority="28" operator="containsText" text="B1S">
      <formula>NOT(ISERROR(SEARCH("B1S",A6)))</formula>
    </cfRule>
  </conditionalFormatting>
  <conditionalFormatting sqref="A6:A19">
    <cfRule type="containsText" dxfId="59" priority="15" operator="containsText" text="G2D">
      <formula>NOT(ISERROR(SEARCH("G2D",A6)))</formula>
    </cfRule>
    <cfRule type="containsText" dxfId="58" priority="16" operator="containsText" text="B2D">
      <formula>NOT(ISERROR(SEARCH("B2D",A6)))</formula>
    </cfRule>
    <cfRule type="containsText" dxfId="57" priority="17" operator="containsText" text="G2C">
      <formula>NOT(ISERROR(SEARCH("G2C",A6)))</formula>
    </cfRule>
    <cfRule type="containsText" dxfId="56" priority="18" operator="containsText" text="X2D">
      <formula>NOT(ISERROR(SEARCH("X2D",A6)))</formula>
    </cfRule>
    <cfRule type="containsText" dxfId="55" priority="19" operator="containsText" text="B2C">
      <formula>NOT(ISERROR(SEARCH("B2C",A6)))</formula>
    </cfRule>
    <cfRule type="containsText" dxfId="54" priority="20" operator="containsText" text="G2S">
      <formula>NOT(ISERROR(SEARCH("G2S",A6)))</formula>
    </cfRule>
    <cfRule type="containsText" dxfId="53" priority="21" operator="containsText" text="G1C">
      <formula>NOT(ISERROR(SEARCH("G1C",A6)))</formula>
    </cfRule>
    <cfRule type="containsText" dxfId="52" priority="22" operator="containsText" text="B1C">
      <formula>NOT(ISERROR(SEARCH("B1C",A6)))</formula>
    </cfRule>
    <cfRule type="containsText" dxfId="51" priority="23" operator="containsText" text="X1D">
      <formula>NOT(ISERROR(SEARCH("X1D",A6)))</formula>
    </cfRule>
    <cfRule type="containsText" dxfId="50" priority="24" operator="containsText" text="G1D">
      <formula>NOT(ISERROR(SEARCH("G1D",A6)))</formula>
    </cfRule>
    <cfRule type="containsText" dxfId="49" priority="25" operator="containsText" text="B1D">
      <formula>NOT(ISERROR(SEARCH("B1D",A6)))</formula>
    </cfRule>
    <cfRule type="containsText" dxfId="48" priority="26" operator="containsText" text="G1S">
      <formula>NOT(ISERROR(SEARCH("G1S",A6)))</formula>
    </cfRule>
    <cfRule type="containsText" dxfId="47" priority="27" operator="containsText" text="B2S">
      <formula>NOT(ISERROR(SEARCH("B2S",A6)))</formula>
    </cfRule>
  </conditionalFormatting>
  <conditionalFormatting sqref="M6:M19">
    <cfRule type="containsText" dxfId="46" priority="14" operator="containsText" text="B1S">
      <formula>NOT(ISERROR(SEARCH("B1S",M6)))</formula>
    </cfRule>
  </conditionalFormatting>
  <conditionalFormatting sqref="M6:M19">
    <cfRule type="containsText" dxfId="45" priority="1" operator="containsText" text="G2D">
      <formula>NOT(ISERROR(SEARCH("G2D",M6)))</formula>
    </cfRule>
    <cfRule type="containsText" dxfId="44" priority="2" operator="containsText" text="B2D">
      <formula>NOT(ISERROR(SEARCH("B2D",M6)))</formula>
    </cfRule>
    <cfRule type="containsText" dxfId="43" priority="3" operator="containsText" text="G2C">
      <formula>NOT(ISERROR(SEARCH("G2C",M6)))</formula>
    </cfRule>
    <cfRule type="containsText" dxfId="42" priority="4" operator="containsText" text="X2D">
      <formula>NOT(ISERROR(SEARCH("X2D",M6)))</formula>
    </cfRule>
    <cfRule type="containsText" dxfId="41" priority="5" operator="containsText" text="B2C">
      <formula>NOT(ISERROR(SEARCH("B2C",M6)))</formula>
    </cfRule>
    <cfRule type="containsText" dxfId="40" priority="6" operator="containsText" text="G2S">
      <formula>NOT(ISERROR(SEARCH("G2S",M6)))</formula>
    </cfRule>
    <cfRule type="containsText" dxfId="39" priority="7" operator="containsText" text="G1C">
      <formula>NOT(ISERROR(SEARCH("G1C",M6)))</formula>
    </cfRule>
    <cfRule type="containsText" dxfId="38" priority="8" operator="containsText" text="B1C">
      <formula>NOT(ISERROR(SEARCH("B1C",M6)))</formula>
    </cfRule>
    <cfRule type="containsText" dxfId="37" priority="9" operator="containsText" text="X1D">
      <formula>NOT(ISERROR(SEARCH("X1D",M6)))</formula>
    </cfRule>
    <cfRule type="containsText" dxfId="36" priority="10" operator="containsText" text="G1D">
      <formula>NOT(ISERROR(SEARCH("G1D",M6)))</formula>
    </cfRule>
    <cfRule type="containsText" dxfId="35" priority="11" operator="containsText" text="B1D">
      <formula>NOT(ISERROR(SEARCH("B1D",M6)))</formula>
    </cfRule>
    <cfRule type="containsText" dxfId="34" priority="12" operator="containsText" text="G1S">
      <formula>NOT(ISERROR(SEARCH("G1S",M6)))</formula>
    </cfRule>
    <cfRule type="containsText" dxfId="33" priority="13" operator="containsText" text="B2S">
      <formula>NOT(ISERROR(SEARCH("B2S",M6)))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horizontalDpi="300" verticalDpi="300" r:id="rId1"/>
  <headerFooter alignWithMargins="0">
    <oddHeader>&amp;R&amp;A</oddHeader>
    <oddFooter>&amp;L&amp;"Times New Roman,Regular"&amp;9Mistrovství České republiky, Praha&amp;C&amp;"Arial,Regular"&amp;P/&amp;N&amp;R&amp;"Times New Roman,Regular"&amp;9tisk dne: &amp;D, 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9"/>
  <sheetViews>
    <sheetView workbookViewId="0">
      <pane ySplit="1665" topLeftCell="A15" activePane="bottomLeft"/>
      <selection activeCell="B7" sqref="B7:Q7"/>
      <selection pane="bottomLeft" activeCell="B7" sqref="B7:Q7"/>
    </sheetView>
  </sheetViews>
  <sheetFormatPr defaultRowHeight="12.75"/>
  <cols>
    <col min="1" max="1" width="3.42578125" style="6" customWidth="1"/>
    <col min="2" max="2" width="9.140625" style="6"/>
    <col min="3" max="3" width="9" style="6" bestFit="1" customWidth="1"/>
    <col min="4" max="4" width="9" style="6" customWidth="1"/>
    <col min="5" max="20" width="4.85546875" style="6" customWidth="1"/>
    <col min="21" max="21" width="5.42578125" style="6" customWidth="1"/>
    <col min="22" max="16384" width="9.140625" style="6"/>
  </cols>
  <sheetData>
    <row r="1" spans="1:21" ht="30">
      <c r="A1" s="13" t="s">
        <v>38</v>
      </c>
      <c r="B1" s="19"/>
      <c r="C1" s="19"/>
      <c r="D1" s="19"/>
      <c r="E1" s="19"/>
      <c r="F1" s="19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21" ht="13.5" thickBot="1">
      <c r="A3" s="7"/>
      <c r="B3" s="7"/>
      <c r="C3" s="14">
        <v>2.7777777777777776E-2</v>
      </c>
      <c r="D3" s="14">
        <v>3.125E-2</v>
      </c>
      <c r="E3" s="14">
        <v>2.0833333333333332E-2</v>
      </c>
      <c r="F3" s="14">
        <v>6.9444444444444441E-3</v>
      </c>
      <c r="G3" s="7"/>
      <c r="H3" s="7"/>
      <c r="I3" s="7"/>
      <c r="J3" s="7"/>
      <c r="K3" s="7"/>
    </row>
    <row r="4" spans="1:21" ht="14.25" thickTop="1" thickBot="1">
      <c r="A4" s="22"/>
      <c r="B4" s="25"/>
      <c r="C4" s="38" t="s">
        <v>37</v>
      </c>
      <c r="D4" s="8"/>
      <c r="E4" s="9">
        <v>1</v>
      </c>
      <c r="F4" s="10">
        <v>2</v>
      </c>
      <c r="G4" s="9">
        <v>3</v>
      </c>
      <c r="H4" s="10">
        <v>4</v>
      </c>
      <c r="I4" s="9">
        <v>5</v>
      </c>
      <c r="J4" s="10">
        <v>6</v>
      </c>
      <c r="K4" s="9">
        <v>7</v>
      </c>
      <c r="L4" s="9">
        <v>8</v>
      </c>
      <c r="M4" s="10">
        <v>9</v>
      </c>
      <c r="N4" s="9">
        <v>10</v>
      </c>
      <c r="O4" s="10">
        <v>11</v>
      </c>
      <c r="P4" s="9">
        <v>12</v>
      </c>
      <c r="Q4" s="10">
        <v>13</v>
      </c>
      <c r="R4" s="9">
        <v>14</v>
      </c>
      <c r="S4" s="10">
        <v>15</v>
      </c>
      <c r="T4" s="9">
        <v>16</v>
      </c>
    </row>
    <row r="5" spans="1:21" ht="28.5" customHeight="1" thickTop="1">
      <c r="A5" s="23" t="s">
        <v>14</v>
      </c>
      <c r="B5" s="26" t="s">
        <v>34</v>
      </c>
      <c r="C5" s="16" t="s">
        <v>35</v>
      </c>
      <c r="D5" s="16" t="s">
        <v>36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6">
        <f t="shared" ref="U5:U46" si="0">+COUNTA(E5:T5)</f>
        <v>0</v>
      </c>
    </row>
    <row r="6" spans="1:21" ht="28.5" customHeight="1">
      <c r="A6" s="21">
        <v>1</v>
      </c>
      <c r="B6" s="64">
        <v>1</v>
      </c>
      <c r="C6" s="65" t="s">
        <v>55</v>
      </c>
      <c r="D6" s="51">
        <v>2.7777777777777776E-2</v>
      </c>
      <c r="E6" s="43" t="s">
        <v>79</v>
      </c>
      <c r="F6" s="43" t="s">
        <v>79</v>
      </c>
      <c r="G6" s="43" t="s">
        <v>79</v>
      </c>
      <c r="H6" s="43" t="s">
        <v>79</v>
      </c>
      <c r="I6" s="43" t="s">
        <v>79</v>
      </c>
      <c r="J6" s="43" t="s">
        <v>79</v>
      </c>
      <c r="K6" s="43" t="s">
        <v>79</v>
      </c>
      <c r="L6" s="43" t="s">
        <v>79</v>
      </c>
      <c r="M6" s="43" t="s">
        <v>79</v>
      </c>
      <c r="N6" s="43" t="s">
        <v>79</v>
      </c>
      <c r="O6" s="43" t="s">
        <v>79</v>
      </c>
      <c r="P6" s="43" t="s">
        <v>79</v>
      </c>
      <c r="Q6" s="43" t="s">
        <v>79</v>
      </c>
      <c r="R6" s="43" t="s">
        <v>79</v>
      </c>
      <c r="S6" s="43" t="s">
        <v>79</v>
      </c>
      <c r="T6" s="43" t="s">
        <v>79</v>
      </c>
      <c r="U6" s="6">
        <f t="shared" si="0"/>
        <v>16</v>
      </c>
    </row>
    <row r="7" spans="1:21" ht="28.5" customHeight="1">
      <c r="A7" s="21">
        <v>2</v>
      </c>
      <c r="B7" s="64">
        <v>1</v>
      </c>
      <c r="C7" s="65">
        <f>+C6+D6</f>
        <v>0.40277777777777779</v>
      </c>
      <c r="D7" s="51">
        <v>2.7777777777777776E-2</v>
      </c>
      <c r="E7" s="43" t="s">
        <v>80</v>
      </c>
      <c r="F7" s="43" t="s">
        <v>80</v>
      </c>
      <c r="G7" s="43" t="s">
        <v>80</v>
      </c>
      <c r="H7" s="43" t="s">
        <v>80</v>
      </c>
      <c r="I7" s="43" t="s">
        <v>80</v>
      </c>
      <c r="J7" s="43" t="s">
        <v>80</v>
      </c>
      <c r="K7" s="43" t="s">
        <v>80</v>
      </c>
      <c r="L7" s="43" t="s">
        <v>80</v>
      </c>
      <c r="M7" s="43" t="s">
        <v>80</v>
      </c>
      <c r="N7" s="43" t="s">
        <v>80</v>
      </c>
      <c r="O7" s="43" t="s">
        <v>80</v>
      </c>
      <c r="P7" s="43" t="s">
        <v>80</v>
      </c>
      <c r="Q7" s="43" t="s">
        <v>80</v>
      </c>
      <c r="R7" s="43" t="s">
        <v>80</v>
      </c>
      <c r="S7" s="43" t="s">
        <v>80</v>
      </c>
      <c r="T7" s="43" t="s">
        <v>80</v>
      </c>
      <c r="U7" s="6">
        <f t="shared" si="0"/>
        <v>16</v>
      </c>
    </row>
    <row r="8" spans="1:21" ht="28.5" customHeight="1">
      <c r="A8" s="21">
        <v>3</v>
      </c>
      <c r="B8" s="64">
        <v>1</v>
      </c>
      <c r="C8" s="65">
        <f t="shared" ref="C8:C40" si="1">+C7+D7</f>
        <v>0.43055555555555558</v>
      </c>
      <c r="D8" s="51">
        <v>2.7777777777777776E-2</v>
      </c>
      <c r="E8" s="43" t="s">
        <v>80</v>
      </c>
      <c r="F8" s="43" t="s">
        <v>80</v>
      </c>
      <c r="G8" s="43" t="s">
        <v>80</v>
      </c>
      <c r="H8" s="43" t="s">
        <v>80</v>
      </c>
      <c r="I8" s="43" t="s">
        <v>80</v>
      </c>
      <c r="J8" s="43" t="s">
        <v>80</v>
      </c>
      <c r="K8" s="43" t="s">
        <v>80</v>
      </c>
      <c r="L8" s="43" t="s">
        <v>80</v>
      </c>
      <c r="M8" s="43" t="s">
        <v>80</v>
      </c>
      <c r="N8" s="43" t="s">
        <v>80</v>
      </c>
      <c r="O8" s="43" t="s">
        <v>80</v>
      </c>
      <c r="P8" s="43" t="s">
        <v>80</v>
      </c>
      <c r="Q8" s="43" t="s">
        <v>80</v>
      </c>
      <c r="R8" s="43" t="s">
        <v>80</v>
      </c>
      <c r="S8" s="43" t="s">
        <v>80</v>
      </c>
      <c r="T8" s="43" t="s">
        <v>80</v>
      </c>
      <c r="U8" s="6">
        <f t="shared" si="0"/>
        <v>16</v>
      </c>
    </row>
    <row r="9" spans="1:21" ht="28.5" customHeight="1">
      <c r="A9" s="21">
        <v>4</v>
      </c>
      <c r="B9" s="64">
        <v>1</v>
      </c>
      <c r="C9" s="65">
        <f t="shared" si="1"/>
        <v>0.45833333333333337</v>
      </c>
      <c r="D9" s="51">
        <v>2.7777777777777776E-2</v>
      </c>
      <c r="E9" s="43" t="s">
        <v>81</v>
      </c>
      <c r="F9" s="43" t="s">
        <v>81</v>
      </c>
      <c r="G9" s="43" t="s">
        <v>81</v>
      </c>
      <c r="H9" s="43" t="s">
        <v>81</v>
      </c>
      <c r="I9" s="43" t="s">
        <v>81</v>
      </c>
      <c r="J9" s="43" t="s">
        <v>81</v>
      </c>
      <c r="K9" s="43" t="s">
        <v>81</v>
      </c>
      <c r="L9" s="43" t="s">
        <v>81</v>
      </c>
      <c r="M9" s="43" t="s">
        <v>81</v>
      </c>
      <c r="N9" s="43" t="s">
        <v>81</v>
      </c>
      <c r="O9" s="43" t="s">
        <v>81</v>
      </c>
      <c r="P9" s="43" t="s">
        <v>81</v>
      </c>
      <c r="Q9" s="43" t="s">
        <v>81</v>
      </c>
      <c r="R9" s="43" t="s">
        <v>81</v>
      </c>
      <c r="S9" s="43" t="s">
        <v>81</v>
      </c>
      <c r="T9" s="43" t="s">
        <v>81</v>
      </c>
      <c r="U9" s="6">
        <f t="shared" si="0"/>
        <v>16</v>
      </c>
    </row>
    <row r="10" spans="1:21" ht="28.5" customHeight="1">
      <c r="A10" s="21">
        <v>5</v>
      </c>
      <c r="B10" s="64">
        <v>1</v>
      </c>
      <c r="C10" s="65">
        <f t="shared" si="1"/>
        <v>0.48611111111111116</v>
      </c>
      <c r="D10" s="51">
        <v>2.7777777777777776E-2</v>
      </c>
      <c r="E10" s="43" t="s">
        <v>82</v>
      </c>
      <c r="F10" s="43" t="s">
        <v>82</v>
      </c>
      <c r="G10" s="43" t="s">
        <v>82</v>
      </c>
      <c r="H10" s="43" t="s">
        <v>82</v>
      </c>
      <c r="I10" s="43" t="s">
        <v>82</v>
      </c>
      <c r="J10" s="43" t="s">
        <v>82</v>
      </c>
      <c r="K10" s="43" t="s">
        <v>82</v>
      </c>
      <c r="L10" s="43" t="s">
        <v>82</v>
      </c>
      <c r="M10" s="43" t="s">
        <v>82</v>
      </c>
      <c r="N10" s="43" t="s">
        <v>82</v>
      </c>
      <c r="O10" s="43" t="s">
        <v>82</v>
      </c>
      <c r="P10" s="43" t="s">
        <v>82</v>
      </c>
      <c r="Q10" s="43" t="s">
        <v>82</v>
      </c>
      <c r="R10" s="43" t="s">
        <v>82</v>
      </c>
      <c r="S10" s="43" t="s">
        <v>82</v>
      </c>
      <c r="T10" s="43" t="s">
        <v>82</v>
      </c>
      <c r="U10" s="6">
        <f t="shared" si="0"/>
        <v>16</v>
      </c>
    </row>
    <row r="11" spans="1:21" ht="28.5" customHeight="1">
      <c r="A11" s="21">
        <v>6</v>
      </c>
      <c r="B11" s="64">
        <v>1</v>
      </c>
      <c r="C11" s="65">
        <f t="shared" si="1"/>
        <v>0.51388888888888895</v>
      </c>
      <c r="D11" s="51">
        <v>2.7777777777777776E-2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6">
        <f>+COUNTA(E11:T11)</f>
        <v>0</v>
      </c>
    </row>
    <row r="12" spans="1:21" ht="28.5" customHeight="1">
      <c r="A12" s="21">
        <v>7</v>
      </c>
      <c r="B12" s="64">
        <v>1</v>
      </c>
      <c r="C12" s="65">
        <f t="shared" si="1"/>
        <v>0.54166666666666674</v>
      </c>
      <c r="D12" s="51">
        <v>2.0833333333333332E-2</v>
      </c>
      <c r="E12" s="43" t="s">
        <v>83</v>
      </c>
      <c r="F12" s="43" t="s">
        <v>83</v>
      </c>
      <c r="G12" s="43" t="s">
        <v>83</v>
      </c>
      <c r="H12" s="43" t="s">
        <v>83</v>
      </c>
      <c r="I12" s="43" t="s">
        <v>83</v>
      </c>
      <c r="J12" s="43" t="s">
        <v>83</v>
      </c>
      <c r="K12" s="43" t="s">
        <v>83</v>
      </c>
      <c r="L12" s="43" t="s">
        <v>83</v>
      </c>
      <c r="M12" s="43" t="s">
        <v>83</v>
      </c>
      <c r="N12" s="43" t="s">
        <v>83</v>
      </c>
      <c r="O12" s="43" t="s">
        <v>83</v>
      </c>
      <c r="P12" s="43" t="s">
        <v>83</v>
      </c>
      <c r="Q12" s="43" t="s">
        <v>83</v>
      </c>
      <c r="R12" s="43" t="s">
        <v>83</v>
      </c>
      <c r="S12" s="43" t="s">
        <v>83</v>
      </c>
      <c r="T12" s="43" t="s">
        <v>83</v>
      </c>
      <c r="U12" s="6">
        <f>+COUNTA(E12:T12)</f>
        <v>16</v>
      </c>
    </row>
    <row r="13" spans="1:21" ht="28.5" customHeight="1">
      <c r="A13" s="21">
        <v>8</v>
      </c>
      <c r="B13" s="64">
        <v>1</v>
      </c>
      <c r="C13" s="65">
        <f t="shared" si="1"/>
        <v>0.56250000000000011</v>
      </c>
      <c r="D13" s="51">
        <v>2.7777777777777776E-2</v>
      </c>
      <c r="E13" s="43" t="s">
        <v>114</v>
      </c>
      <c r="F13" s="43" t="s">
        <v>114</v>
      </c>
      <c r="G13" s="43" t="s">
        <v>114</v>
      </c>
      <c r="H13" s="43" t="s">
        <v>114</v>
      </c>
      <c r="I13" s="43" t="s">
        <v>114</v>
      </c>
      <c r="J13" s="43" t="s">
        <v>114</v>
      </c>
      <c r="K13" s="43" t="s">
        <v>114</v>
      </c>
      <c r="L13" s="43" t="s">
        <v>114</v>
      </c>
      <c r="M13" s="43" t="s">
        <v>114</v>
      </c>
      <c r="N13" s="43" t="s">
        <v>114</v>
      </c>
      <c r="O13" s="43" t="s">
        <v>114</v>
      </c>
      <c r="P13" s="43" t="s">
        <v>114</v>
      </c>
      <c r="Q13" s="43" t="s">
        <v>114</v>
      </c>
      <c r="R13" s="43" t="s">
        <v>114</v>
      </c>
      <c r="S13" s="43" t="s">
        <v>114</v>
      </c>
      <c r="T13" s="43" t="s">
        <v>114</v>
      </c>
      <c r="U13" s="6">
        <f>+COUNTA(E13:T13)</f>
        <v>16</v>
      </c>
    </row>
    <row r="14" spans="1:21" ht="28.5" customHeight="1">
      <c r="A14" s="21">
        <v>9</v>
      </c>
      <c r="B14" s="64">
        <v>1</v>
      </c>
      <c r="C14" s="65">
        <f t="shared" si="1"/>
        <v>0.5902777777777779</v>
      </c>
      <c r="D14" s="51">
        <v>2.0833333333333332E-2</v>
      </c>
      <c r="E14" s="43" t="s">
        <v>84</v>
      </c>
      <c r="F14" s="43" t="s">
        <v>84</v>
      </c>
      <c r="G14" s="43" t="s">
        <v>84</v>
      </c>
      <c r="H14" s="43" t="s">
        <v>84</v>
      </c>
      <c r="I14" s="43" t="s">
        <v>84</v>
      </c>
      <c r="J14" s="43" t="s">
        <v>84</v>
      </c>
      <c r="K14" s="43" t="s">
        <v>84</v>
      </c>
      <c r="L14" s="43" t="s">
        <v>84</v>
      </c>
      <c r="M14" s="43" t="s">
        <v>84</v>
      </c>
      <c r="N14" s="43" t="s">
        <v>84</v>
      </c>
      <c r="O14" s="43" t="s">
        <v>84</v>
      </c>
      <c r="P14" s="43" t="s">
        <v>84</v>
      </c>
      <c r="Q14" s="43" t="s">
        <v>84</v>
      </c>
      <c r="R14" s="43" t="s">
        <v>84</v>
      </c>
      <c r="S14" s="43" t="s">
        <v>84</v>
      </c>
      <c r="T14" s="43" t="s">
        <v>84</v>
      </c>
      <c r="U14" s="6">
        <f>+COUNTA(E14:T14)</f>
        <v>16</v>
      </c>
    </row>
    <row r="15" spans="1:21" ht="28.5" customHeight="1">
      <c r="A15" s="21">
        <v>10</v>
      </c>
      <c r="B15" s="64">
        <v>1</v>
      </c>
      <c r="C15" s="65">
        <f t="shared" si="1"/>
        <v>0.61111111111111127</v>
      </c>
      <c r="D15" s="51">
        <v>2.7777777777777776E-2</v>
      </c>
      <c r="E15" s="43" t="s">
        <v>128</v>
      </c>
      <c r="F15" s="43" t="s">
        <v>128</v>
      </c>
      <c r="G15" s="43" t="s">
        <v>128</v>
      </c>
      <c r="H15" s="43" t="s">
        <v>128</v>
      </c>
      <c r="I15" s="43" t="s">
        <v>128</v>
      </c>
      <c r="J15" s="43" t="s">
        <v>128</v>
      </c>
      <c r="K15" s="43" t="s">
        <v>128</v>
      </c>
      <c r="L15" s="43" t="s">
        <v>128</v>
      </c>
      <c r="M15" s="43" t="s">
        <v>128</v>
      </c>
      <c r="N15" s="43" t="s">
        <v>128</v>
      </c>
      <c r="O15" s="43" t="s">
        <v>128</v>
      </c>
      <c r="P15" s="43" t="s">
        <v>128</v>
      </c>
      <c r="Q15" s="43" t="s">
        <v>128</v>
      </c>
      <c r="R15" s="43" t="s">
        <v>128</v>
      </c>
      <c r="S15" s="43" t="s">
        <v>128</v>
      </c>
      <c r="T15" s="43" t="s">
        <v>128</v>
      </c>
      <c r="U15" s="6">
        <f t="shared" si="0"/>
        <v>16</v>
      </c>
    </row>
    <row r="16" spans="1:21" ht="28.5" customHeight="1">
      <c r="A16" s="21">
        <v>11</v>
      </c>
      <c r="B16" s="64">
        <v>1</v>
      </c>
      <c r="C16" s="65">
        <f t="shared" si="1"/>
        <v>0.63888888888888906</v>
      </c>
      <c r="D16" s="51">
        <v>2.7777777777777776E-2</v>
      </c>
      <c r="E16" s="43" t="s">
        <v>128</v>
      </c>
      <c r="F16" s="43" t="s">
        <v>128</v>
      </c>
      <c r="G16" s="43" t="s">
        <v>128</v>
      </c>
      <c r="H16" s="43" t="s">
        <v>128</v>
      </c>
      <c r="I16" s="43" t="s">
        <v>128</v>
      </c>
      <c r="J16" s="43" t="s">
        <v>128</v>
      </c>
      <c r="K16" s="43" t="s">
        <v>128</v>
      </c>
      <c r="L16" s="43" t="s">
        <v>128</v>
      </c>
      <c r="M16" s="43" t="s">
        <v>128</v>
      </c>
      <c r="N16" s="43" t="s">
        <v>128</v>
      </c>
      <c r="O16" s="43" t="s">
        <v>128</v>
      </c>
      <c r="P16" s="43" t="s">
        <v>128</v>
      </c>
      <c r="Q16" s="43" t="s">
        <v>128</v>
      </c>
      <c r="R16" s="43" t="s">
        <v>128</v>
      </c>
      <c r="S16" s="43" t="s">
        <v>128</v>
      </c>
      <c r="T16" s="43" t="s">
        <v>128</v>
      </c>
      <c r="U16" s="6">
        <f t="shared" si="0"/>
        <v>16</v>
      </c>
    </row>
    <row r="17" spans="1:21" ht="28.5" customHeight="1">
      <c r="A17" s="21">
        <v>12</v>
      </c>
      <c r="B17" s="64">
        <v>1</v>
      </c>
      <c r="C17" s="65">
        <f t="shared" si="1"/>
        <v>0.66666666666666685</v>
      </c>
      <c r="D17" s="51">
        <v>2.7777777777777776E-2</v>
      </c>
      <c r="E17" s="43" t="s">
        <v>115</v>
      </c>
      <c r="F17" s="43" t="s">
        <v>115</v>
      </c>
      <c r="G17" s="43" t="s">
        <v>115</v>
      </c>
      <c r="H17" s="43" t="s">
        <v>115</v>
      </c>
      <c r="I17" s="43" t="s">
        <v>115</v>
      </c>
      <c r="J17" s="43" t="s">
        <v>115</v>
      </c>
      <c r="K17" s="43" t="s">
        <v>115</v>
      </c>
      <c r="L17" s="43" t="s">
        <v>115</v>
      </c>
      <c r="M17" s="43" t="s">
        <v>115</v>
      </c>
      <c r="N17" s="43" t="s">
        <v>115</v>
      </c>
      <c r="O17" s="43" t="s">
        <v>115</v>
      </c>
      <c r="P17" s="43" t="s">
        <v>115</v>
      </c>
      <c r="Q17" s="43" t="s">
        <v>115</v>
      </c>
      <c r="R17" s="43" t="s">
        <v>115</v>
      </c>
      <c r="S17" s="43" t="s">
        <v>115</v>
      </c>
      <c r="T17" s="43" t="s">
        <v>115</v>
      </c>
      <c r="U17" s="6">
        <f t="shared" si="0"/>
        <v>16</v>
      </c>
    </row>
    <row r="18" spans="1:21" ht="28.5" customHeight="1">
      <c r="A18" s="21">
        <v>13</v>
      </c>
      <c r="B18" s="64">
        <v>1</v>
      </c>
      <c r="C18" s="65">
        <f t="shared" si="1"/>
        <v>0.69444444444444464</v>
      </c>
      <c r="D18" s="51">
        <v>2.0833333333333332E-2</v>
      </c>
      <c r="E18" s="43" t="s">
        <v>85</v>
      </c>
      <c r="F18" s="43" t="s">
        <v>85</v>
      </c>
      <c r="G18" s="43" t="s">
        <v>85</v>
      </c>
      <c r="H18" s="43" t="s">
        <v>85</v>
      </c>
      <c r="I18" s="43" t="s">
        <v>85</v>
      </c>
      <c r="J18" s="43" t="s">
        <v>85</v>
      </c>
      <c r="K18" s="43" t="s">
        <v>85</v>
      </c>
      <c r="L18" s="43" t="s">
        <v>85</v>
      </c>
      <c r="M18" s="43" t="s">
        <v>85</v>
      </c>
      <c r="N18" s="43" t="s">
        <v>85</v>
      </c>
      <c r="O18" s="43" t="s">
        <v>85</v>
      </c>
      <c r="P18" s="43" t="s">
        <v>85</v>
      </c>
      <c r="Q18" s="43" t="s">
        <v>85</v>
      </c>
      <c r="R18" s="43" t="s">
        <v>85</v>
      </c>
      <c r="S18" s="43" t="s">
        <v>85</v>
      </c>
      <c r="T18" s="43" t="s">
        <v>85</v>
      </c>
      <c r="U18" s="6">
        <f t="shared" si="0"/>
        <v>16</v>
      </c>
    </row>
    <row r="19" spans="1:21" ht="28.5" customHeight="1">
      <c r="A19" s="21">
        <v>14</v>
      </c>
      <c r="B19" s="64">
        <v>1</v>
      </c>
      <c r="C19" s="65">
        <f t="shared" si="1"/>
        <v>0.71527777777777801</v>
      </c>
      <c r="D19" s="51">
        <v>2.7777777777777776E-2</v>
      </c>
      <c r="E19" s="43" t="s">
        <v>129</v>
      </c>
      <c r="F19" s="43" t="s">
        <v>129</v>
      </c>
      <c r="G19" s="43" t="s">
        <v>129</v>
      </c>
      <c r="H19" s="43" t="s">
        <v>129</v>
      </c>
      <c r="I19" s="43" t="s">
        <v>129</v>
      </c>
      <c r="J19" s="43" t="s">
        <v>129</v>
      </c>
      <c r="K19" s="43" t="s">
        <v>129</v>
      </c>
      <c r="L19" s="43" t="s">
        <v>129</v>
      </c>
      <c r="M19" s="43" t="s">
        <v>129</v>
      </c>
      <c r="N19" s="43" t="s">
        <v>129</v>
      </c>
      <c r="O19" s="43" t="s">
        <v>129</v>
      </c>
      <c r="P19" s="43" t="s">
        <v>129</v>
      </c>
      <c r="Q19" s="43" t="s">
        <v>129</v>
      </c>
      <c r="R19" s="43" t="s">
        <v>129</v>
      </c>
      <c r="S19" s="43" t="s">
        <v>129</v>
      </c>
      <c r="T19" s="43" t="s">
        <v>129</v>
      </c>
      <c r="U19" s="6">
        <f t="shared" si="0"/>
        <v>16</v>
      </c>
    </row>
    <row r="20" spans="1:21" ht="28.5" customHeight="1">
      <c r="A20" s="21">
        <v>15</v>
      </c>
      <c r="B20" s="64">
        <v>1</v>
      </c>
      <c r="C20" s="65">
        <f t="shared" si="1"/>
        <v>0.7430555555555558</v>
      </c>
      <c r="D20" s="51">
        <v>2.7777777777777776E-2</v>
      </c>
      <c r="E20" s="43" t="s">
        <v>92</v>
      </c>
      <c r="F20" s="43" t="s">
        <v>92</v>
      </c>
      <c r="G20" s="43" t="s">
        <v>92</v>
      </c>
      <c r="H20" s="43" t="s">
        <v>92</v>
      </c>
      <c r="I20" s="43" t="s">
        <v>92</v>
      </c>
      <c r="J20" s="43" t="s">
        <v>92</v>
      </c>
      <c r="K20" s="43" t="s">
        <v>92</v>
      </c>
      <c r="L20" s="43" t="s">
        <v>92</v>
      </c>
      <c r="M20" s="43" t="s">
        <v>93</v>
      </c>
      <c r="N20" s="43" t="s">
        <v>93</v>
      </c>
      <c r="O20" s="43" t="s">
        <v>93</v>
      </c>
      <c r="P20" s="43" t="s">
        <v>93</v>
      </c>
      <c r="Q20" s="43" t="s">
        <v>93</v>
      </c>
      <c r="R20" s="43" t="s">
        <v>93</v>
      </c>
      <c r="S20" s="43" t="s">
        <v>93</v>
      </c>
      <c r="T20" s="43" t="s">
        <v>93</v>
      </c>
      <c r="U20" s="6">
        <f t="shared" si="0"/>
        <v>16</v>
      </c>
    </row>
    <row r="21" spans="1:21" ht="28.5" customHeight="1">
      <c r="A21" s="21">
        <v>16</v>
      </c>
      <c r="B21" s="64">
        <v>1</v>
      </c>
      <c r="C21" s="65">
        <f t="shared" si="1"/>
        <v>0.77083333333333359</v>
      </c>
      <c r="D21" s="51">
        <v>2.0833333333333332E-2</v>
      </c>
      <c r="E21" s="43" t="s">
        <v>89</v>
      </c>
      <c r="F21" s="43" t="s">
        <v>89</v>
      </c>
      <c r="G21" s="43" t="s">
        <v>89</v>
      </c>
      <c r="H21" s="43" t="s">
        <v>89</v>
      </c>
      <c r="I21" s="43" t="s">
        <v>89</v>
      </c>
      <c r="J21" s="43" t="s">
        <v>89</v>
      </c>
      <c r="K21" s="43" t="s">
        <v>89</v>
      </c>
      <c r="L21" s="43" t="s">
        <v>89</v>
      </c>
      <c r="M21" s="43" t="s">
        <v>87</v>
      </c>
      <c r="N21" s="43" t="s">
        <v>87</v>
      </c>
      <c r="O21" s="43" t="s">
        <v>87</v>
      </c>
      <c r="P21" s="43" t="s">
        <v>87</v>
      </c>
      <c r="Q21" s="43" t="s">
        <v>87</v>
      </c>
      <c r="R21" s="43" t="s">
        <v>87</v>
      </c>
      <c r="S21" s="43" t="s">
        <v>87</v>
      </c>
      <c r="T21" s="43" t="s">
        <v>87</v>
      </c>
      <c r="U21" s="6">
        <f t="shared" si="0"/>
        <v>16</v>
      </c>
    </row>
    <row r="22" spans="1:21" ht="28.5" customHeight="1">
      <c r="A22" s="21">
        <v>17</v>
      </c>
      <c r="B22" s="64">
        <v>1</v>
      </c>
      <c r="C22" s="65">
        <f t="shared" si="1"/>
        <v>0.79166666666666696</v>
      </c>
      <c r="D22" s="51">
        <v>2.7777777777777776E-2</v>
      </c>
      <c r="E22" s="43" t="s">
        <v>136</v>
      </c>
      <c r="F22" s="43" t="s">
        <v>136</v>
      </c>
      <c r="G22" s="43" t="s">
        <v>136</v>
      </c>
      <c r="H22" s="43" t="s">
        <v>136</v>
      </c>
      <c r="I22" s="43" t="s">
        <v>136</v>
      </c>
      <c r="J22" s="43" t="s">
        <v>136</v>
      </c>
      <c r="K22" s="43" t="s">
        <v>136</v>
      </c>
      <c r="L22" s="43" t="s">
        <v>136</v>
      </c>
      <c r="M22" s="43" t="s">
        <v>120</v>
      </c>
      <c r="N22" s="43" t="s">
        <v>120</v>
      </c>
      <c r="O22" s="43" t="s">
        <v>120</v>
      </c>
      <c r="P22" s="43" t="s">
        <v>120</v>
      </c>
      <c r="Q22" s="43" t="s">
        <v>120</v>
      </c>
      <c r="R22" s="43" t="s">
        <v>120</v>
      </c>
      <c r="S22" s="43" t="s">
        <v>120</v>
      </c>
      <c r="T22" s="43" t="s">
        <v>120</v>
      </c>
      <c r="U22" s="6">
        <f t="shared" si="0"/>
        <v>16</v>
      </c>
    </row>
    <row r="23" spans="1:21" ht="28.5" customHeight="1">
      <c r="A23" s="21">
        <v>18</v>
      </c>
      <c r="B23" s="64">
        <v>1</v>
      </c>
      <c r="C23" s="65">
        <f t="shared" si="1"/>
        <v>0.81944444444444475</v>
      </c>
      <c r="D23" s="51">
        <v>2.0833333333333332E-2</v>
      </c>
      <c r="E23" s="43" t="s">
        <v>88</v>
      </c>
      <c r="F23" s="43" t="s">
        <v>88</v>
      </c>
      <c r="G23" s="43" t="s">
        <v>88</v>
      </c>
      <c r="H23" s="43" t="s">
        <v>88</v>
      </c>
      <c r="I23" s="43" t="s">
        <v>88</v>
      </c>
      <c r="J23" s="43" t="s">
        <v>88</v>
      </c>
      <c r="K23" s="43" t="s">
        <v>88</v>
      </c>
      <c r="L23" s="43" t="s">
        <v>88</v>
      </c>
      <c r="M23" s="43" t="s">
        <v>88</v>
      </c>
      <c r="N23" s="43" t="s">
        <v>88</v>
      </c>
      <c r="O23" s="43" t="s">
        <v>88</v>
      </c>
      <c r="P23" s="43" t="s">
        <v>88</v>
      </c>
      <c r="Q23" s="43" t="s">
        <v>88</v>
      </c>
      <c r="R23" s="43" t="s">
        <v>88</v>
      </c>
      <c r="S23" s="43" t="s">
        <v>88</v>
      </c>
      <c r="T23" s="43" t="s">
        <v>88</v>
      </c>
      <c r="U23" s="6">
        <f t="shared" si="0"/>
        <v>16</v>
      </c>
    </row>
    <row r="24" spans="1:21" ht="28.5" customHeight="1">
      <c r="A24" s="21">
        <v>19</v>
      </c>
      <c r="B24" s="64">
        <v>1</v>
      </c>
      <c r="C24" s="65">
        <f t="shared" si="1"/>
        <v>0.84027777777777812</v>
      </c>
      <c r="D24" s="51">
        <v>2.0833333333333332E-2</v>
      </c>
      <c r="E24" s="43" t="s">
        <v>143</v>
      </c>
      <c r="F24" s="43" t="s">
        <v>143</v>
      </c>
      <c r="G24" s="43" t="s">
        <v>143</v>
      </c>
      <c r="H24" s="43" t="s">
        <v>143</v>
      </c>
      <c r="I24" s="43" t="s">
        <v>143</v>
      </c>
      <c r="J24" s="43" t="s">
        <v>143</v>
      </c>
      <c r="K24" s="43" t="s">
        <v>143</v>
      </c>
      <c r="L24" s="43" t="s">
        <v>143</v>
      </c>
      <c r="M24" s="43" t="s">
        <v>143</v>
      </c>
      <c r="N24" s="43" t="s">
        <v>143</v>
      </c>
      <c r="O24" s="43" t="s">
        <v>143</v>
      </c>
      <c r="P24" s="43" t="s">
        <v>143</v>
      </c>
      <c r="Q24" s="43" t="s">
        <v>143</v>
      </c>
      <c r="R24" s="43" t="s">
        <v>143</v>
      </c>
      <c r="S24" s="43" t="s">
        <v>143</v>
      </c>
      <c r="T24" s="43" t="s">
        <v>143</v>
      </c>
      <c r="U24" s="6">
        <f t="shared" si="0"/>
        <v>16</v>
      </c>
    </row>
    <row r="25" spans="1:21" ht="28.5" customHeight="1">
      <c r="A25" s="21">
        <v>20</v>
      </c>
      <c r="B25" s="64">
        <v>1</v>
      </c>
      <c r="C25" s="65">
        <f t="shared" si="1"/>
        <v>0.86111111111111149</v>
      </c>
      <c r="D25" s="51">
        <v>2.0833333333333332E-2</v>
      </c>
      <c r="E25" s="43" t="s">
        <v>144</v>
      </c>
      <c r="F25" s="43" t="s">
        <v>144</v>
      </c>
      <c r="G25" s="43" t="s">
        <v>144</v>
      </c>
      <c r="H25" s="43" t="s">
        <v>144</v>
      </c>
      <c r="I25" s="43" t="s">
        <v>144</v>
      </c>
      <c r="J25" s="43" t="s">
        <v>144</v>
      </c>
      <c r="K25" s="43" t="s">
        <v>144</v>
      </c>
      <c r="L25" s="43" t="s">
        <v>144</v>
      </c>
      <c r="M25" s="43" t="s">
        <v>144</v>
      </c>
      <c r="N25" s="43" t="s">
        <v>144</v>
      </c>
      <c r="O25" s="43" t="s">
        <v>144</v>
      </c>
      <c r="P25" s="43" t="s">
        <v>144</v>
      </c>
      <c r="Q25" s="43" t="s">
        <v>144</v>
      </c>
      <c r="R25" s="43" t="s">
        <v>144</v>
      </c>
      <c r="S25" s="43" t="s">
        <v>144</v>
      </c>
      <c r="T25" s="43" t="s">
        <v>144</v>
      </c>
      <c r="U25" s="6">
        <f t="shared" si="0"/>
        <v>16</v>
      </c>
    </row>
    <row r="26" spans="1:21" ht="28.5" customHeight="1">
      <c r="A26" s="21">
        <v>21</v>
      </c>
      <c r="B26" s="64">
        <v>1</v>
      </c>
      <c r="C26" s="65">
        <f t="shared" si="1"/>
        <v>0.88194444444444486</v>
      </c>
      <c r="D26" s="51">
        <v>2.0833333333333332E-2</v>
      </c>
      <c r="E26" s="43" t="s">
        <v>145</v>
      </c>
      <c r="F26" s="43" t="s">
        <v>145</v>
      </c>
      <c r="G26" s="43" t="s">
        <v>145</v>
      </c>
      <c r="H26" s="43" t="s">
        <v>145</v>
      </c>
      <c r="I26" s="43" t="s">
        <v>145</v>
      </c>
      <c r="J26" s="43" t="s">
        <v>145</v>
      </c>
      <c r="K26" s="43" t="s">
        <v>145</v>
      </c>
      <c r="L26" s="43" t="s">
        <v>145</v>
      </c>
      <c r="M26" s="43" t="s">
        <v>86</v>
      </c>
      <c r="N26" s="43" t="s">
        <v>86</v>
      </c>
      <c r="O26" s="43" t="s">
        <v>86</v>
      </c>
      <c r="P26" s="43" t="s">
        <v>86</v>
      </c>
      <c r="Q26" s="43" t="s">
        <v>86</v>
      </c>
      <c r="R26" s="43" t="s">
        <v>86</v>
      </c>
      <c r="S26" s="43" t="s">
        <v>86</v>
      </c>
      <c r="T26" s="43" t="s">
        <v>86</v>
      </c>
      <c r="U26" s="6">
        <f t="shared" si="0"/>
        <v>16</v>
      </c>
    </row>
    <row r="27" spans="1:21" ht="28.5" customHeight="1">
      <c r="A27" s="21">
        <v>22</v>
      </c>
      <c r="B27" s="64">
        <v>2</v>
      </c>
      <c r="C27" s="65">
        <v>0.35416666666666669</v>
      </c>
      <c r="D27" s="51">
        <v>2.0833333333333332E-2</v>
      </c>
      <c r="E27" s="43" t="s">
        <v>130</v>
      </c>
      <c r="F27" s="43" t="s">
        <v>130</v>
      </c>
      <c r="G27" s="43" t="s">
        <v>130</v>
      </c>
      <c r="H27" s="43" t="s">
        <v>130</v>
      </c>
      <c r="I27" s="43" t="s">
        <v>130</v>
      </c>
      <c r="J27" s="43" t="s">
        <v>130</v>
      </c>
      <c r="K27" s="43" t="s">
        <v>130</v>
      </c>
      <c r="L27" s="43" t="s">
        <v>130</v>
      </c>
      <c r="M27" s="43" t="s">
        <v>130</v>
      </c>
      <c r="N27" s="43" t="s">
        <v>130</v>
      </c>
      <c r="O27" s="43" t="s">
        <v>130</v>
      </c>
      <c r="P27" s="43" t="s">
        <v>130</v>
      </c>
      <c r="Q27" s="43" t="s">
        <v>130</v>
      </c>
      <c r="R27" s="43" t="s">
        <v>130</v>
      </c>
      <c r="S27" s="43" t="s">
        <v>130</v>
      </c>
      <c r="T27" s="43" t="s">
        <v>130</v>
      </c>
      <c r="U27" s="6">
        <f t="shared" si="0"/>
        <v>16</v>
      </c>
    </row>
    <row r="28" spans="1:21" ht="28.5" customHeight="1">
      <c r="A28" s="21">
        <v>23</v>
      </c>
      <c r="B28" s="64">
        <v>2</v>
      </c>
      <c r="C28" s="65">
        <f t="shared" si="1"/>
        <v>0.375</v>
      </c>
      <c r="D28" s="51">
        <v>2.0833333333333332E-2</v>
      </c>
      <c r="E28" s="43" t="s">
        <v>131</v>
      </c>
      <c r="F28" s="43" t="s">
        <v>131</v>
      </c>
      <c r="G28" s="43" t="s">
        <v>131</v>
      </c>
      <c r="H28" s="43" t="s">
        <v>131</v>
      </c>
      <c r="I28" s="43" t="s">
        <v>131</v>
      </c>
      <c r="J28" s="43" t="s">
        <v>131</v>
      </c>
      <c r="K28" s="43" t="s">
        <v>131</v>
      </c>
      <c r="L28" s="43" t="s">
        <v>131</v>
      </c>
      <c r="M28" s="43" t="s">
        <v>117</v>
      </c>
      <c r="N28" s="43" t="s">
        <v>117</v>
      </c>
      <c r="O28" s="43" t="s">
        <v>117</v>
      </c>
      <c r="P28" s="43" t="s">
        <v>117</v>
      </c>
      <c r="Q28" s="43" t="s">
        <v>117</v>
      </c>
      <c r="R28" s="43" t="s">
        <v>117</v>
      </c>
      <c r="S28" s="43" t="s">
        <v>117</v>
      </c>
      <c r="T28" s="43" t="s">
        <v>117</v>
      </c>
      <c r="U28" s="6">
        <f t="shared" si="0"/>
        <v>16</v>
      </c>
    </row>
    <row r="29" spans="1:21" ht="28.5" customHeight="1">
      <c r="A29" s="21">
        <v>24</v>
      </c>
      <c r="B29" s="64">
        <v>2</v>
      </c>
      <c r="C29" s="65">
        <f t="shared" si="1"/>
        <v>0.39583333333333331</v>
      </c>
      <c r="D29" s="51">
        <v>2.0833333333333332E-2</v>
      </c>
      <c r="E29" s="43" t="s">
        <v>132</v>
      </c>
      <c r="F29" s="43" t="s">
        <v>132</v>
      </c>
      <c r="G29" s="43" t="s">
        <v>132</v>
      </c>
      <c r="H29" s="43" t="s">
        <v>132</v>
      </c>
      <c r="I29" s="43" t="s">
        <v>132</v>
      </c>
      <c r="J29" s="43" t="s">
        <v>132</v>
      </c>
      <c r="K29" s="43" t="s">
        <v>132</v>
      </c>
      <c r="L29" s="43" t="s">
        <v>132</v>
      </c>
      <c r="M29" s="43" t="s">
        <v>132</v>
      </c>
      <c r="N29" s="43" t="s">
        <v>132</v>
      </c>
      <c r="O29" s="43" t="s">
        <v>132</v>
      </c>
      <c r="P29" s="43" t="s">
        <v>132</v>
      </c>
      <c r="Q29" s="43" t="s">
        <v>132</v>
      </c>
      <c r="R29" s="43" t="s">
        <v>132</v>
      </c>
      <c r="S29" s="43" t="s">
        <v>132</v>
      </c>
      <c r="T29" s="43" t="s">
        <v>132</v>
      </c>
      <c r="U29" s="6">
        <f t="shared" si="0"/>
        <v>16</v>
      </c>
    </row>
    <row r="30" spans="1:21" ht="28.5" customHeight="1">
      <c r="A30" s="21">
        <v>25</v>
      </c>
      <c r="B30" s="64">
        <v>2</v>
      </c>
      <c r="C30" s="65">
        <f t="shared" si="1"/>
        <v>0.41666666666666663</v>
      </c>
      <c r="D30" s="51">
        <v>2.0833333333333332E-2</v>
      </c>
      <c r="E30" s="43" t="s">
        <v>100</v>
      </c>
      <c r="F30" s="43" t="s">
        <v>100</v>
      </c>
      <c r="G30" s="43" t="s">
        <v>100</v>
      </c>
      <c r="H30" s="43" t="s">
        <v>100</v>
      </c>
      <c r="I30" s="43" t="s">
        <v>100</v>
      </c>
      <c r="J30" s="43" t="s">
        <v>100</v>
      </c>
      <c r="K30" s="43" t="s">
        <v>100</v>
      </c>
      <c r="L30" s="43" t="s">
        <v>100</v>
      </c>
      <c r="M30" s="43" t="s">
        <v>116</v>
      </c>
      <c r="N30" s="43" t="s">
        <v>116</v>
      </c>
      <c r="O30" s="43" t="s">
        <v>116</v>
      </c>
      <c r="P30" s="43" t="s">
        <v>116</v>
      </c>
      <c r="Q30" s="43" t="s">
        <v>116</v>
      </c>
      <c r="R30" s="43" t="s">
        <v>116</v>
      </c>
      <c r="S30" s="43" t="s">
        <v>116</v>
      </c>
      <c r="T30" s="43" t="s">
        <v>116</v>
      </c>
      <c r="U30" s="6">
        <f t="shared" si="0"/>
        <v>16</v>
      </c>
    </row>
    <row r="31" spans="1:21" ht="28.5" customHeight="1">
      <c r="A31" s="21">
        <v>26</v>
      </c>
      <c r="B31" s="64">
        <v>2</v>
      </c>
      <c r="C31" s="65">
        <f t="shared" si="1"/>
        <v>0.43749999999999994</v>
      </c>
      <c r="D31" s="51">
        <v>2.0833333333333332E-2</v>
      </c>
      <c r="E31" s="43" t="s">
        <v>101</v>
      </c>
      <c r="F31" s="43" t="s">
        <v>101</v>
      </c>
      <c r="G31" s="43" t="s">
        <v>101</v>
      </c>
      <c r="H31" s="43" t="s">
        <v>101</v>
      </c>
      <c r="I31" s="43"/>
      <c r="J31" s="43"/>
      <c r="K31" s="43"/>
      <c r="L31" s="43"/>
      <c r="M31" s="43" t="s">
        <v>134</v>
      </c>
      <c r="N31" s="43" t="s">
        <v>134</v>
      </c>
      <c r="O31" s="43" t="s">
        <v>134</v>
      </c>
      <c r="P31" s="43" t="s">
        <v>134</v>
      </c>
      <c r="Q31" s="43" t="s">
        <v>134</v>
      </c>
      <c r="R31" s="43" t="s">
        <v>134</v>
      </c>
      <c r="S31" s="43" t="s">
        <v>134</v>
      </c>
      <c r="T31" s="43" t="s">
        <v>134</v>
      </c>
      <c r="U31" s="6">
        <f t="shared" si="0"/>
        <v>12</v>
      </c>
    </row>
    <row r="32" spans="1:21" ht="28.5" customHeight="1">
      <c r="A32" s="21">
        <v>27</v>
      </c>
      <c r="B32" s="64">
        <v>2</v>
      </c>
      <c r="C32" s="65">
        <f t="shared" si="1"/>
        <v>0.45833333333333326</v>
      </c>
      <c r="D32" s="51">
        <v>2.0833333333333332E-2</v>
      </c>
      <c r="E32" s="43" t="s">
        <v>102</v>
      </c>
      <c r="F32" s="43" t="s">
        <v>102</v>
      </c>
      <c r="G32" s="43"/>
      <c r="H32" s="43"/>
      <c r="I32" s="43"/>
      <c r="J32" s="43"/>
      <c r="K32" s="43"/>
      <c r="L32" s="43"/>
      <c r="M32" s="43" t="s">
        <v>118</v>
      </c>
      <c r="N32" s="43" t="s">
        <v>118</v>
      </c>
      <c r="O32" s="43" t="s">
        <v>118</v>
      </c>
      <c r="P32" s="43" t="s">
        <v>118</v>
      </c>
      <c r="Q32" s="43" t="s">
        <v>118</v>
      </c>
      <c r="R32" s="43" t="s">
        <v>118</v>
      </c>
      <c r="S32" s="43" t="s">
        <v>118</v>
      </c>
      <c r="T32" s="43" t="s">
        <v>118</v>
      </c>
      <c r="U32" s="6">
        <f t="shared" si="0"/>
        <v>10</v>
      </c>
    </row>
    <row r="33" spans="1:21" ht="28.5" customHeight="1">
      <c r="A33" s="21">
        <v>28</v>
      </c>
      <c r="B33" s="64">
        <v>2</v>
      </c>
      <c r="C33" s="65">
        <f t="shared" si="1"/>
        <v>0.47916666666666657</v>
      </c>
      <c r="D33" s="51">
        <v>2.0833333333333332E-2</v>
      </c>
      <c r="E33" s="43" t="s">
        <v>103</v>
      </c>
      <c r="F33" s="43"/>
      <c r="G33" s="43"/>
      <c r="H33" s="43"/>
      <c r="I33" s="43"/>
      <c r="J33" s="43"/>
      <c r="K33" s="43"/>
      <c r="L33" s="43"/>
      <c r="M33" s="43" t="s">
        <v>149</v>
      </c>
      <c r="N33" s="43" t="s">
        <v>149</v>
      </c>
      <c r="O33" s="43" t="s">
        <v>149</v>
      </c>
      <c r="P33" s="43" t="s">
        <v>149</v>
      </c>
      <c r="Q33" s="43" t="s">
        <v>150</v>
      </c>
      <c r="R33" s="43" t="s">
        <v>150</v>
      </c>
      <c r="S33" s="43" t="s">
        <v>150</v>
      </c>
      <c r="T33" s="43" t="s">
        <v>150</v>
      </c>
      <c r="U33" s="6">
        <f t="shared" si="0"/>
        <v>9</v>
      </c>
    </row>
    <row r="34" spans="1:21" ht="28.5" customHeight="1">
      <c r="A34" s="21">
        <v>29</v>
      </c>
      <c r="B34" s="64">
        <v>2</v>
      </c>
      <c r="C34" s="65">
        <f t="shared" si="1"/>
        <v>0.49999999999999989</v>
      </c>
      <c r="D34" s="51">
        <v>2.0833333333333332E-2</v>
      </c>
      <c r="E34" s="43" t="s">
        <v>90</v>
      </c>
      <c r="F34" s="43" t="s">
        <v>90</v>
      </c>
      <c r="G34" s="43" t="s">
        <v>90</v>
      </c>
      <c r="H34" s="43" t="s">
        <v>90</v>
      </c>
      <c r="I34" s="43" t="s">
        <v>90</v>
      </c>
      <c r="J34" s="43" t="s">
        <v>90</v>
      </c>
      <c r="K34" s="43" t="s">
        <v>90</v>
      </c>
      <c r="L34" s="43" t="s">
        <v>90</v>
      </c>
      <c r="M34" s="43" t="s">
        <v>146</v>
      </c>
      <c r="N34" s="43" t="s">
        <v>146</v>
      </c>
      <c r="O34" s="43" t="s">
        <v>146</v>
      </c>
      <c r="P34" s="43" t="s">
        <v>146</v>
      </c>
      <c r="Q34" s="43"/>
      <c r="R34" s="43"/>
      <c r="S34" s="43"/>
      <c r="T34" s="43"/>
      <c r="U34" s="6">
        <f t="shared" si="0"/>
        <v>12</v>
      </c>
    </row>
    <row r="35" spans="1:21" ht="28.5" customHeight="1">
      <c r="A35" s="21">
        <v>30</v>
      </c>
      <c r="B35" s="64">
        <v>2</v>
      </c>
      <c r="C35" s="65">
        <f t="shared" si="1"/>
        <v>0.52083333333333326</v>
      </c>
      <c r="D35" s="51">
        <v>2.0833333333333332E-2</v>
      </c>
      <c r="E35" s="43" t="s">
        <v>91</v>
      </c>
      <c r="F35" s="43" t="s">
        <v>91</v>
      </c>
      <c r="G35" s="43" t="s">
        <v>91</v>
      </c>
      <c r="H35" s="43" t="s">
        <v>91</v>
      </c>
      <c r="I35" s="43" t="s">
        <v>91</v>
      </c>
      <c r="J35" s="43" t="s">
        <v>91</v>
      </c>
      <c r="K35" s="43" t="s">
        <v>91</v>
      </c>
      <c r="L35" s="43" t="s">
        <v>91</v>
      </c>
      <c r="M35" s="43" t="s">
        <v>147</v>
      </c>
      <c r="N35" s="43" t="s">
        <v>147</v>
      </c>
      <c r="O35" s="43"/>
      <c r="P35" s="43"/>
      <c r="Q35" s="43"/>
      <c r="R35" s="43"/>
      <c r="S35" s="43"/>
      <c r="T35" s="43"/>
      <c r="U35" s="6">
        <f t="shared" si="0"/>
        <v>10</v>
      </c>
    </row>
    <row r="36" spans="1:21" ht="28.5" customHeight="1">
      <c r="A36" s="21">
        <v>31</v>
      </c>
      <c r="B36" s="64">
        <v>2</v>
      </c>
      <c r="C36" s="65">
        <f t="shared" si="1"/>
        <v>0.54166666666666663</v>
      </c>
      <c r="D36" s="51">
        <v>2.0833333333333332E-2</v>
      </c>
      <c r="E36" s="43" t="s">
        <v>152</v>
      </c>
      <c r="F36" s="43" t="s">
        <v>152</v>
      </c>
      <c r="G36" s="43" t="s">
        <v>152</v>
      </c>
      <c r="H36" s="43" t="s">
        <v>152</v>
      </c>
      <c r="I36" s="43" t="s">
        <v>151</v>
      </c>
      <c r="J36" s="43" t="s">
        <v>151</v>
      </c>
      <c r="K36" s="43" t="s">
        <v>151</v>
      </c>
      <c r="L36" s="43" t="s">
        <v>151</v>
      </c>
      <c r="M36" s="43" t="s">
        <v>148</v>
      </c>
      <c r="N36" s="43"/>
      <c r="O36" s="43"/>
      <c r="P36" s="43"/>
      <c r="Q36" s="43"/>
      <c r="R36" s="43"/>
      <c r="S36" s="43"/>
      <c r="T36" s="43"/>
      <c r="U36" s="6">
        <f t="shared" si="0"/>
        <v>9</v>
      </c>
    </row>
    <row r="37" spans="1:21" ht="28.5" customHeight="1">
      <c r="A37" s="21">
        <v>32</v>
      </c>
      <c r="B37" s="64">
        <v>2</v>
      </c>
      <c r="C37" s="65">
        <f t="shared" si="1"/>
        <v>0.5625</v>
      </c>
      <c r="D37" s="51">
        <v>4.1666666666666664E-2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6">
        <f t="shared" si="0"/>
        <v>0</v>
      </c>
    </row>
    <row r="38" spans="1:21" ht="28.5" customHeight="1">
      <c r="A38" s="21">
        <v>33</v>
      </c>
      <c r="B38" s="64">
        <v>2</v>
      </c>
      <c r="C38" s="65">
        <f t="shared" si="1"/>
        <v>0.60416666666666663</v>
      </c>
      <c r="D38" s="51">
        <v>2.7777777777777776E-2</v>
      </c>
      <c r="E38" s="43" t="s">
        <v>104</v>
      </c>
      <c r="F38" s="43" t="s">
        <v>104</v>
      </c>
      <c r="G38" s="43" t="s">
        <v>104</v>
      </c>
      <c r="H38" s="43" t="s">
        <v>104</v>
      </c>
      <c r="I38" s="43" t="s">
        <v>123</v>
      </c>
      <c r="J38" s="43" t="s">
        <v>123</v>
      </c>
      <c r="K38" s="43" t="s">
        <v>123</v>
      </c>
      <c r="L38" s="43" t="s">
        <v>123</v>
      </c>
      <c r="M38" s="43" t="s">
        <v>98</v>
      </c>
      <c r="N38" s="43" t="s">
        <v>98</v>
      </c>
      <c r="O38" s="43" t="s">
        <v>98</v>
      </c>
      <c r="P38" s="43" t="s">
        <v>98</v>
      </c>
      <c r="Q38" s="43"/>
      <c r="R38" s="43"/>
      <c r="S38" s="43"/>
      <c r="T38" s="43"/>
      <c r="U38" s="6">
        <f t="shared" si="0"/>
        <v>12</v>
      </c>
    </row>
    <row r="39" spans="1:21" ht="28.5" customHeight="1">
      <c r="A39" s="21">
        <v>34</v>
      </c>
      <c r="B39" s="64">
        <v>2</v>
      </c>
      <c r="C39" s="65">
        <f t="shared" si="1"/>
        <v>0.63194444444444442</v>
      </c>
      <c r="D39" s="51">
        <v>2.7777777777777776E-2</v>
      </c>
      <c r="E39" s="43" t="s">
        <v>105</v>
      </c>
      <c r="F39" s="43" t="s">
        <v>105</v>
      </c>
      <c r="G39" s="43" t="s">
        <v>105</v>
      </c>
      <c r="H39" s="43" t="s">
        <v>105</v>
      </c>
      <c r="I39" s="43" t="s">
        <v>138</v>
      </c>
      <c r="J39" s="43" t="s">
        <v>138</v>
      </c>
      <c r="K39" s="43" t="s">
        <v>138</v>
      </c>
      <c r="L39" s="43" t="s">
        <v>138</v>
      </c>
      <c r="M39" s="43" t="s">
        <v>99</v>
      </c>
      <c r="N39" s="43" t="s">
        <v>99</v>
      </c>
      <c r="O39" s="43" t="s">
        <v>99</v>
      </c>
      <c r="P39" s="43" t="s">
        <v>99</v>
      </c>
      <c r="Q39" s="43"/>
      <c r="R39" s="43"/>
      <c r="S39" s="43"/>
      <c r="T39" s="43"/>
      <c r="U39" s="6">
        <f t="shared" si="0"/>
        <v>12</v>
      </c>
    </row>
    <row r="40" spans="1:21" ht="28.5" customHeight="1">
      <c r="A40" s="21">
        <v>35</v>
      </c>
      <c r="B40" s="64">
        <v>2</v>
      </c>
      <c r="C40" s="65">
        <f t="shared" si="1"/>
        <v>0.65972222222222221</v>
      </c>
      <c r="D40" s="51">
        <v>2.7777777777777776E-2</v>
      </c>
      <c r="E40" s="43" t="s">
        <v>106</v>
      </c>
      <c r="F40" s="43" t="s">
        <v>106</v>
      </c>
      <c r="G40" s="43" t="s">
        <v>113</v>
      </c>
      <c r="H40" s="43" t="s">
        <v>113</v>
      </c>
      <c r="I40" s="43" t="s">
        <v>139</v>
      </c>
      <c r="J40" s="43" t="s">
        <v>139</v>
      </c>
      <c r="K40" s="43" t="s">
        <v>124</v>
      </c>
      <c r="L40" s="43" t="s">
        <v>124</v>
      </c>
      <c r="M40" s="43" t="s">
        <v>133</v>
      </c>
      <c r="N40" s="43" t="s">
        <v>133</v>
      </c>
      <c r="O40" s="43" t="s">
        <v>133</v>
      </c>
      <c r="P40" s="43" t="s">
        <v>133</v>
      </c>
      <c r="Q40" s="43"/>
      <c r="R40" s="43"/>
      <c r="S40" s="43"/>
      <c r="T40" s="43"/>
      <c r="U40" s="6">
        <f t="shared" si="0"/>
        <v>12</v>
      </c>
    </row>
    <row r="41" spans="1:21" ht="28.5" customHeight="1">
      <c r="A41" s="21">
        <v>36</v>
      </c>
      <c r="B41" s="64">
        <v>2</v>
      </c>
      <c r="C41" s="65">
        <f t="shared" ref="C41" si="2">+C40+D40</f>
        <v>0.6875</v>
      </c>
      <c r="D41" s="51">
        <v>2.7777777777777776E-2</v>
      </c>
      <c r="E41" s="43" t="s">
        <v>107</v>
      </c>
      <c r="F41" s="43" t="s">
        <v>107</v>
      </c>
      <c r="G41" s="43"/>
      <c r="H41" s="43"/>
      <c r="I41" s="43" t="s">
        <v>125</v>
      </c>
      <c r="J41" s="43" t="s">
        <v>125</v>
      </c>
      <c r="K41" s="43"/>
      <c r="L41" s="43"/>
      <c r="M41" s="43" t="s">
        <v>119</v>
      </c>
      <c r="N41" s="43" t="s">
        <v>119</v>
      </c>
      <c r="O41" s="43" t="s">
        <v>119</v>
      </c>
      <c r="P41" s="43" t="s">
        <v>119</v>
      </c>
      <c r="Q41" s="43"/>
      <c r="R41" s="43"/>
      <c r="S41" s="43"/>
      <c r="T41" s="43"/>
      <c r="U41" s="6">
        <f t="shared" si="0"/>
        <v>8</v>
      </c>
    </row>
    <row r="42" spans="1:21" ht="28.5" customHeight="1">
      <c r="A42" s="21">
        <v>37</v>
      </c>
      <c r="B42" s="64">
        <v>2</v>
      </c>
      <c r="C42" s="65">
        <f t="shared" ref="C42:C43" si="3">+C41+D41</f>
        <v>0.71527777777777779</v>
      </c>
      <c r="D42" s="51">
        <v>2.7777777777777776E-2</v>
      </c>
      <c r="E42" s="43" t="s">
        <v>108</v>
      </c>
      <c r="F42" s="43" t="s">
        <v>108</v>
      </c>
      <c r="G42" s="43"/>
      <c r="H42" s="43"/>
      <c r="I42" s="43" t="s">
        <v>140</v>
      </c>
      <c r="J42" s="43" t="s">
        <v>140</v>
      </c>
      <c r="K42" s="43"/>
      <c r="L42" s="43"/>
      <c r="M42" s="43" t="s">
        <v>94</v>
      </c>
      <c r="N42" s="43" t="s">
        <v>94</v>
      </c>
      <c r="O42" s="43" t="s">
        <v>95</v>
      </c>
      <c r="P42" s="43" t="s">
        <v>95</v>
      </c>
      <c r="Q42" s="43"/>
      <c r="R42" s="43"/>
      <c r="S42" s="43"/>
      <c r="T42" s="43"/>
      <c r="U42" s="6">
        <f t="shared" si="0"/>
        <v>8</v>
      </c>
    </row>
    <row r="43" spans="1:21" ht="28.5" customHeight="1">
      <c r="A43" s="21">
        <v>38</v>
      </c>
      <c r="B43" s="64">
        <v>2</v>
      </c>
      <c r="C43" s="65">
        <f t="shared" si="3"/>
        <v>0.74305555555555558</v>
      </c>
      <c r="D43" s="51">
        <v>2.7777777777777776E-2</v>
      </c>
      <c r="E43" s="43" t="s">
        <v>109</v>
      </c>
      <c r="F43" s="43" t="s">
        <v>112</v>
      </c>
      <c r="G43" s="43"/>
      <c r="H43" s="43"/>
      <c r="I43" s="43" t="s">
        <v>141</v>
      </c>
      <c r="J43" s="43" t="s">
        <v>126</v>
      </c>
      <c r="K43" s="43"/>
      <c r="L43" s="43"/>
      <c r="M43" s="43" t="s">
        <v>135</v>
      </c>
      <c r="N43" s="43" t="s">
        <v>135</v>
      </c>
      <c r="O43" s="43" t="s">
        <v>121</v>
      </c>
      <c r="P43" s="43" t="s">
        <v>121</v>
      </c>
      <c r="Q43" s="43"/>
      <c r="R43" s="43"/>
      <c r="S43" s="43"/>
      <c r="T43" s="43"/>
      <c r="U43" s="6">
        <f t="shared" si="0"/>
        <v>8</v>
      </c>
    </row>
    <row r="44" spans="1:21" ht="28.5" customHeight="1">
      <c r="A44" s="21">
        <v>39</v>
      </c>
      <c r="B44" s="64">
        <v>2</v>
      </c>
      <c r="C44" s="65">
        <f t="shared" ref="C44" si="4">+C43+D43</f>
        <v>0.77083333333333337</v>
      </c>
      <c r="D44" s="51">
        <v>2.7777777777777776E-2</v>
      </c>
      <c r="E44" s="43" t="s">
        <v>110</v>
      </c>
      <c r="F44" s="43" t="s">
        <v>111</v>
      </c>
      <c r="G44" s="43"/>
      <c r="H44" s="43"/>
      <c r="I44" s="43" t="s">
        <v>127</v>
      </c>
      <c r="J44" s="43" t="s">
        <v>142</v>
      </c>
      <c r="K44" s="43"/>
      <c r="L44" s="43"/>
      <c r="M44" s="43" t="s">
        <v>97</v>
      </c>
      <c r="N44" s="43" t="s">
        <v>137</v>
      </c>
      <c r="O44" s="43" t="s">
        <v>96</v>
      </c>
      <c r="P44" s="43" t="s">
        <v>122</v>
      </c>
      <c r="Q44" s="43"/>
      <c r="R44" s="43"/>
      <c r="S44" s="43"/>
      <c r="T44" s="43"/>
      <c r="U44" s="6">
        <f t="shared" si="0"/>
        <v>8</v>
      </c>
    </row>
    <row r="45" spans="1:21" ht="28.5" customHeight="1">
      <c r="A45" s="21">
        <v>40</v>
      </c>
      <c r="B45" s="27"/>
      <c r="C45" s="65"/>
      <c r="D45" s="5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6">
        <f t="shared" si="0"/>
        <v>0</v>
      </c>
    </row>
    <row r="46" spans="1:21" ht="28.5" customHeight="1">
      <c r="A46" s="21">
        <v>41</v>
      </c>
      <c r="B46" s="27"/>
      <c r="C46" s="65"/>
      <c r="D46" s="51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6">
        <f t="shared" si="0"/>
        <v>0</v>
      </c>
    </row>
    <row r="47" spans="1:21" ht="28.5" customHeight="1">
      <c r="A47" s="21"/>
      <c r="B47" s="27"/>
      <c r="C47" s="17"/>
      <c r="D47" s="49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1" ht="28.5" customHeight="1" thickBot="1">
      <c r="A48" s="21"/>
      <c r="B48" s="28"/>
      <c r="C48" s="18"/>
      <c r="D48" s="50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15"/>
    </row>
    <row r="49" spans="1:21" ht="13.5" thickTop="1">
      <c r="A49" s="21"/>
      <c r="U49" s="15">
        <f>+SUM(U5:U48)</f>
        <v>514</v>
      </c>
    </row>
  </sheetData>
  <conditionalFormatting sqref="E6:T48">
    <cfRule type="containsText" dxfId="32" priority="6790" operator="containsText" text="B1S">
      <formula>NOT(ISERROR(SEARCH("B1S",E6)))</formula>
    </cfRule>
  </conditionalFormatting>
  <conditionalFormatting sqref="E6:T48">
    <cfRule type="containsText" dxfId="31" priority="6777" operator="containsText" text="G2D">
      <formula>NOT(ISERROR(SEARCH("G2D",E6)))</formula>
    </cfRule>
    <cfRule type="containsText" dxfId="30" priority="6778" operator="containsText" text="B2D">
      <formula>NOT(ISERROR(SEARCH("B2D",E6)))</formula>
    </cfRule>
    <cfRule type="containsText" dxfId="29" priority="6779" operator="containsText" text="G2C">
      <formula>NOT(ISERROR(SEARCH("G2C",E6)))</formula>
    </cfRule>
    <cfRule type="containsText" dxfId="28" priority="6780" operator="containsText" text="X2D">
      <formula>NOT(ISERROR(SEARCH("X2D",E6)))</formula>
    </cfRule>
    <cfRule type="containsText" dxfId="27" priority="6781" operator="containsText" text="B2C">
      <formula>NOT(ISERROR(SEARCH("B2C",E6)))</formula>
    </cfRule>
    <cfRule type="containsText" dxfId="26" priority="6782" operator="containsText" text="G2S">
      <formula>NOT(ISERROR(SEARCH("G2S",E6)))</formula>
    </cfRule>
    <cfRule type="containsText" dxfId="25" priority="6783" operator="containsText" text="G1C">
      <formula>NOT(ISERROR(SEARCH("G1C",E6)))</formula>
    </cfRule>
    <cfRule type="containsText" dxfId="24" priority="6784" operator="containsText" text="B1C">
      <formula>NOT(ISERROR(SEARCH("B1C",E6)))</formula>
    </cfRule>
    <cfRule type="containsText" dxfId="23" priority="6785" operator="containsText" text="X1D">
      <formula>NOT(ISERROR(SEARCH("X1D",E6)))</formula>
    </cfRule>
    <cfRule type="containsText" dxfId="22" priority="6786" operator="containsText" text="G1D">
      <formula>NOT(ISERROR(SEARCH("G1D",E6)))</formula>
    </cfRule>
    <cfRule type="containsText" dxfId="21" priority="6787" operator="containsText" text="B1D">
      <formula>NOT(ISERROR(SEARCH("B1D",E6)))</formula>
    </cfRule>
    <cfRule type="containsText" dxfId="20" priority="6788" operator="containsText" text="G1S">
      <formula>NOT(ISERROR(SEARCH("G1S",E6)))</formula>
    </cfRule>
    <cfRule type="containsText" dxfId="19" priority="6789" operator="containsText" text="B2S">
      <formula>NOT(ISERROR(SEARCH("B2S",E6)))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54" orientation="portrait" horizontalDpi="300" verticalDpi="300" r:id="rId1"/>
  <headerFooter alignWithMargins="0">
    <oddHeader>&amp;R&amp;A</oddHeader>
    <oddFooter>&amp;L&amp;"Times New Roman,Regular"&amp;9Mistrovství České republiky, Praha&amp;C&amp;"Arial,Regular"&amp;P/&amp;N&amp;R&amp;"Times New Roman,Regular"&amp;9tisk dne: &amp;D,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6"/>
  <sheetViews>
    <sheetView workbookViewId="0">
      <selection activeCell="B7" sqref="B7:Q7"/>
    </sheetView>
  </sheetViews>
  <sheetFormatPr defaultRowHeight="12.75"/>
  <cols>
    <col min="1" max="1" width="10.140625" style="6" customWidth="1"/>
    <col min="2" max="2" width="4.140625" style="6" customWidth="1"/>
    <col min="3" max="3" width="5.42578125" style="6" customWidth="1"/>
    <col min="4" max="4" width="3.28515625" style="6" customWidth="1"/>
    <col min="5" max="5" width="6" style="6" customWidth="1"/>
    <col min="6" max="6" width="3.28515625" style="6" customWidth="1"/>
    <col min="7" max="7" width="6" style="6" customWidth="1"/>
    <col min="8" max="8" width="3.28515625" style="6" customWidth="1"/>
    <col min="9" max="9" width="6" style="6" customWidth="1"/>
    <col min="10" max="10" width="3.28515625" style="6" customWidth="1"/>
    <col min="11" max="11" width="6" style="6" customWidth="1"/>
    <col min="12" max="12" width="3.28515625" style="6" customWidth="1"/>
    <col min="13" max="13" width="6" style="6" customWidth="1"/>
    <col min="14" max="14" width="3.28515625" style="6" customWidth="1"/>
    <col min="15" max="15" width="6" style="6" customWidth="1"/>
    <col min="16" max="16" width="3.28515625" style="6" customWidth="1"/>
    <col min="17" max="17" width="6" style="6" customWidth="1"/>
    <col min="18" max="18" width="3.28515625" style="6" customWidth="1"/>
    <col min="19" max="19" width="6" style="6" customWidth="1"/>
    <col min="20" max="16384" width="9.140625" style="6"/>
  </cols>
  <sheetData>
    <row r="1" spans="1:19" ht="30.75">
      <c r="A1" s="13" t="s">
        <v>16</v>
      </c>
      <c r="B1" s="5"/>
      <c r="C1" s="5"/>
      <c r="D1" s="5"/>
      <c r="E1" s="5"/>
    </row>
    <row r="3" spans="1:19" s="36" customFormat="1" ht="18.75">
      <c r="A3" s="36" t="s">
        <v>15</v>
      </c>
      <c r="B3" s="37">
        <v>7</v>
      </c>
      <c r="C3" s="66">
        <f>+VLOOKUP($B3,'Individuals-schedule'!$A$5:$T$47,2,FALSE)</f>
        <v>1</v>
      </c>
      <c r="D3" s="66"/>
      <c r="E3" s="66"/>
    </row>
    <row r="4" spans="1:19" s="36" customFormat="1" ht="18.75">
      <c r="C4" s="67">
        <f>+VLOOKUP($B3,'Individuals-schedule'!$A$5:$T$47,3,FALSE)</f>
        <v>0.54166666666666674</v>
      </c>
      <c r="D4" s="67"/>
      <c r="E4" s="67"/>
    </row>
    <row r="5" spans="1:19" ht="13.5" thickBot="1">
      <c r="C5" s="29"/>
    </row>
    <row r="6" spans="1:19" ht="12.75" customHeight="1">
      <c r="D6" s="35">
        <v>1</v>
      </c>
      <c r="E6" s="32"/>
      <c r="F6" s="44">
        <v>2</v>
      </c>
      <c r="G6" s="32"/>
      <c r="H6" s="35">
        <v>3</v>
      </c>
      <c r="I6" s="32"/>
      <c r="J6" s="44">
        <v>4</v>
      </c>
      <c r="K6" s="32"/>
      <c r="L6" s="35">
        <v>5</v>
      </c>
      <c r="M6" s="32"/>
      <c r="N6" s="35">
        <v>6</v>
      </c>
      <c r="O6" s="32"/>
      <c r="P6" s="35">
        <v>7</v>
      </c>
      <c r="Q6" s="32"/>
      <c r="R6" s="35">
        <v>8</v>
      </c>
      <c r="S6" s="32"/>
    </row>
    <row r="7" spans="1:19" ht="45" customHeight="1" thickBot="1">
      <c r="D7" s="33"/>
      <c r="E7" s="45" t="str">
        <f>+VLOOKUP($B$3,'Individuals-schedule'!$A$5:$T$47,D6+4,FALSE)</f>
        <v>X1D
64</v>
      </c>
      <c r="F7" s="34"/>
      <c r="G7" s="45" t="str">
        <f>+VLOOKUP($B$3,'Individuals-schedule'!$A$5:$T$47,F6+4,FALSE)</f>
        <v>X1D
64</v>
      </c>
      <c r="H7" s="33"/>
      <c r="I7" s="45" t="str">
        <f>+VLOOKUP($B$3,'Individuals-schedule'!$A$5:$T$47,H6+4,FALSE)</f>
        <v>X1D
64</v>
      </c>
      <c r="J7" s="34"/>
      <c r="K7" s="45" t="str">
        <f>+VLOOKUP($B$3,'Individuals-schedule'!$A$5:$T$47,J6+4,FALSE)</f>
        <v>X1D
64</v>
      </c>
      <c r="L7" s="33"/>
      <c r="M7" s="45" t="str">
        <f>+VLOOKUP($B$3,'Individuals-schedule'!$A$5:$T$47,L6+4,FALSE)</f>
        <v>X1D
64</v>
      </c>
      <c r="N7" s="33"/>
      <c r="O7" s="45" t="str">
        <f>+VLOOKUP($B$3,'Individuals-schedule'!$A$5:$T$47,N6+4,FALSE)</f>
        <v>X1D
64</v>
      </c>
      <c r="P7" s="33"/>
      <c r="Q7" s="45" t="str">
        <f>+VLOOKUP($B$3,'Individuals-schedule'!$A$5:$T$47,P6+4,FALSE)</f>
        <v>X1D
64</v>
      </c>
      <c r="R7" s="33"/>
      <c r="S7" s="45" t="str">
        <f>+VLOOKUP($B$3,'Individuals-schedule'!$A$5:$T$47,R6+4,FALSE)</f>
        <v>X1D
64</v>
      </c>
    </row>
    <row r="8" spans="1:19" ht="20.25" customHeight="1" thickBot="1">
      <c r="B8" s="30"/>
      <c r="C8" s="30"/>
      <c r="D8" s="58"/>
      <c r="E8" s="58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9" ht="12.75" customHeight="1">
      <c r="B9" s="30"/>
      <c r="C9" s="30"/>
      <c r="D9" s="35">
        <v>9</v>
      </c>
      <c r="E9" s="32"/>
      <c r="F9" s="35">
        <v>10</v>
      </c>
      <c r="G9" s="32"/>
      <c r="H9" s="35">
        <v>11</v>
      </c>
      <c r="I9" s="32"/>
      <c r="J9" s="35">
        <v>12</v>
      </c>
      <c r="K9" s="32"/>
      <c r="L9" s="35">
        <v>13</v>
      </c>
      <c r="M9" s="32"/>
      <c r="N9" s="35">
        <v>14</v>
      </c>
      <c r="O9" s="32"/>
      <c r="P9" s="35">
        <v>15</v>
      </c>
      <c r="Q9" s="32"/>
      <c r="R9" s="35">
        <v>16</v>
      </c>
      <c r="S9" s="32"/>
    </row>
    <row r="10" spans="1:19" ht="45" customHeight="1" thickBot="1">
      <c r="B10" s="30"/>
      <c r="C10" s="30"/>
      <c r="D10" s="33"/>
      <c r="E10" s="45" t="str">
        <f>+VLOOKUP($B$3,'Individuals-schedule'!$A$5:$T$47,D9+4,FALSE)</f>
        <v>X1D
64</v>
      </c>
      <c r="F10" s="33"/>
      <c r="G10" s="45" t="str">
        <f>+VLOOKUP($B$3,'Individuals-schedule'!$A$5:$T$47,F9+4,FALSE)</f>
        <v>X1D
64</v>
      </c>
      <c r="H10" s="33"/>
      <c r="I10" s="45" t="str">
        <f>+VLOOKUP($B$3,'Individuals-schedule'!$A$5:$T$47,H9+4,FALSE)</f>
        <v>X1D
64</v>
      </c>
      <c r="J10" s="33"/>
      <c r="K10" s="45" t="str">
        <f>+VLOOKUP($B$3,'Individuals-schedule'!$A$5:$T$47,J9+4,FALSE)</f>
        <v>X1D
64</v>
      </c>
      <c r="L10" s="33"/>
      <c r="M10" s="45" t="str">
        <f>+VLOOKUP($B$3,'Individuals-schedule'!$A$5:$T$47,L9+4,FALSE)</f>
        <v>X1D
64</v>
      </c>
      <c r="N10" s="33"/>
      <c r="O10" s="45" t="str">
        <f>+VLOOKUP($B$3,'Individuals-schedule'!$A$5:$T$47,N9+4,FALSE)</f>
        <v>X1D
64</v>
      </c>
      <c r="P10" s="33"/>
      <c r="Q10" s="45" t="str">
        <f>+VLOOKUP($B$3,'Individuals-schedule'!$A$5:$T$47,P9+4,FALSE)</f>
        <v>X1D
64</v>
      </c>
      <c r="R10" s="33"/>
      <c r="S10" s="45" t="str">
        <f>+VLOOKUP($B$3,'Individuals-schedule'!$A$5:$T$47,R9+4,FALSE)</f>
        <v>X1D
64</v>
      </c>
    </row>
    <row r="11" spans="1:19" ht="12.75" customHeight="1">
      <c r="B11" s="30"/>
      <c r="C11" s="30"/>
      <c r="D11" s="23"/>
      <c r="E11" s="58"/>
      <c r="F11" s="30"/>
      <c r="O11" s="30"/>
    </row>
    <row r="12" spans="1:19" ht="45" customHeight="1">
      <c r="B12" s="30"/>
      <c r="C12" s="30"/>
      <c r="D12" s="58"/>
      <c r="E12" s="59"/>
      <c r="F12" s="30"/>
      <c r="O12" s="30"/>
    </row>
    <row r="13" spans="1:19">
      <c r="B13" s="30"/>
      <c r="C13" s="30"/>
      <c r="D13" s="58"/>
      <c r="E13" s="58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9">
      <c r="B14" s="30"/>
      <c r="C14" s="30"/>
      <c r="D14" s="24"/>
      <c r="E14" s="24"/>
      <c r="F14" s="30"/>
      <c r="O14" s="30"/>
    </row>
    <row r="15" spans="1:19" ht="45" customHeight="1">
      <c r="B15" s="30"/>
      <c r="C15" s="30"/>
      <c r="F15" s="30"/>
      <c r="O15" s="30"/>
    </row>
    <row r="16" spans="1:19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</sheetData>
  <mergeCells count="2">
    <mergeCell ref="C3:E3"/>
    <mergeCell ref="C4:E4"/>
  </mergeCells>
  <conditionalFormatting sqref="M10 S10 Q10 O10 E10 G10 I10 K10 S7 Q7 O7 M7 E7 G7 I7 K7 E12">
    <cfRule type="containsText" dxfId="18" priority="604" operator="containsText" text="JBT">
      <formula>NOT(ISERROR(SEARCH("JBT",E7)))</formula>
    </cfRule>
  </conditionalFormatting>
  <conditionalFormatting sqref="M7 K7">
    <cfRule type="containsText" dxfId="17" priority="602" operator="containsText" text="JGT">
      <formula>NOT(ISERROR(SEARCH("JGT",K7)))</formula>
    </cfRule>
    <cfRule type="containsText" dxfId="16" priority="603" operator="containsText" text="JBT">
      <formula>NOT(ISERROR(SEARCH("JBT",K7)))</formula>
    </cfRule>
  </conditionalFormatting>
  <conditionalFormatting sqref="M10 S10 Q10 O10 E10 G10 I10 K10 S7 Q7 O7 M7 E7 G7 I7 K7 E12">
    <cfRule type="containsText" dxfId="15" priority="595" operator="containsText" text="CGT">
      <formula>NOT(ISERROR(SEARCH("CGT",E7)))</formula>
    </cfRule>
    <cfRule type="containsText" dxfId="14" priority="596" operator="containsText" text="CBT">
      <formula>NOT(ISERROR(SEARCH("CBT",E7)))</formula>
    </cfRule>
    <cfRule type="containsText" dxfId="13" priority="597" operator="containsText" text="JGT">
      <formula>NOT(ISERROR(SEARCH("JGT",E7)))</formula>
    </cfRule>
    <cfRule type="containsText" dxfId="12" priority="598" operator="containsText" text="JBT">
      <formula>NOT(ISERROR(SEARCH("JBT",E7)))</formula>
    </cfRule>
  </conditionalFormatting>
  <conditionalFormatting sqref="M10 S10 Q10 O10 E10 G10 I10 K10 S7 Q7 O7 M7 E7 G7 I7 K7 E12">
    <cfRule type="containsText" dxfId="11" priority="452" operator="containsText" text="CG">
      <formula>NOT(ISERROR(SEARCH("CG",E7)))</formula>
    </cfRule>
    <cfRule type="containsText" dxfId="10" priority="453" operator="containsText" text="CB">
      <formula>NOT(ISERROR(SEARCH("CB",E7)))</formula>
    </cfRule>
    <cfRule type="containsText" dxfId="9" priority="454" operator="containsText" text="JG">
      <formula>NOT(ISERROR(SEARCH("JG",E7)))</formula>
    </cfRule>
    <cfRule type="containsText" dxfId="8" priority="455" operator="containsText" text="JB">
      <formula>NOT(ISERROR(SEARCH("JB",E7)))</formula>
    </cfRule>
  </conditionalFormatting>
  <conditionalFormatting sqref="S10 Q10 O10 M10 E10 G10 I10 K10 S7 Q7 O7 M7 E7 G7 I7 K7">
    <cfRule type="containsText" dxfId="7" priority="61" operator="containsText" text="WD">
      <formula>NOT(ISERROR(SEARCH("WD",E7)))</formula>
    </cfRule>
    <cfRule type="containsText" dxfId="6" priority="62" operator="containsText" text="MD">
      <formula>NOT(ISERROR(SEARCH("MD",E7)))</formula>
    </cfRule>
    <cfRule type="containsText" dxfId="5" priority="63" operator="containsText" text="WS">
      <formula>NOT(ISERROR(SEARCH("WS",E7)))</formula>
    </cfRule>
    <cfRule type="containsText" dxfId="4" priority="64" operator="containsText" text="MS">
      <formula>NOT(ISERROR(SEARCH("MS",E7)))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&amp;R&amp;A</oddHeader>
    <oddFooter>&amp;L&amp;"Times New Roman,Regular"&amp;9Mistrovství České republiky, Praha&amp;C&amp;"Arial,Regular"&amp;P/&amp;N&amp;R&amp;"Times New Roman,Regular"&amp;9tisk dne: &amp;D, 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"/>
  <sheetViews>
    <sheetView zoomScale="85" zoomScaleNormal="85" workbookViewId="0">
      <pane ySplit="1455" activePane="bottomLeft"/>
      <selection activeCell="B7" sqref="B7:Q7"/>
      <selection pane="bottomLeft" activeCell="B7" sqref="B7:Q7"/>
    </sheetView>
  </sheetViews>
  <sheetFormatPr defaultRowHeight="12.75"/>
  <cols>
    <col min="1" max="1" width="3.42578125" style="6" customWidth="1"/>
    <col min="2" max="2" width="9.140625" style="6"/>
    <col min="3" max="3" width="9" style="6" bestFit="1" customWidth="1"/>
    <col min="4" max="4" width="9" style="6" customWidth="1"/>
    <col min="5" max="22" width="4.85546875" style="6" customWidth="1"/>
    <col min="23" max="16384" width="9.140625" style="6"/>
  </cols>
  <sheetData>
    <row r="1" spans="1:22" ht="30">
      <c r="A1" s="13" t="s">
        <v>32</v>
      </c>
      <c r="B1" s="19"/>
      <c r="C1" s="19"/>
      <c r="D1" s="19"/>
      <c r="E1" s="19"/>
      <c r="F1" s="19"/>
    </row>
    <row r="2" spans="1:22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22" ht="13.5" thickBot="1">
      <c r="A3" s="7"/>
      <c r="B3" s="7"/>
      <c r="C3" s="14">
        <v>2.7777777777777776E-2</v>
      </c>
      <c r="D3" s="14">
        <v>3.125E-2</v>
      </c>
      <c r="E3" s="14">
        <v>2.0833333333333332E-2</v>
      </c>
      <c r="F3" s="14">
        <v>6.9444444444444441E-3</v>
      </c>
      <c r="G3" s="7"/>
      <c r="H3" s="7"/>
      <c r="I3" s="7"/>
      <c r="J3" s="7"/>
      <c r="K3" s="7"/>
    </row>
    <row r="4" spans="1:22" ht="14.25" thickTop="1" thickBot="1">
      <c r="A4" s="22"/>
      <c r="B4" s="25"/>
      <c r="C4" s="38" t="s">
        <v>17</v>
      </c>
      <c r="D4" s="8"/>
      <c r="E4" s="9">
        <v>1</v>
      </c>
      <c r="F4" s="10">
        <v>2</v>
      </c>
      <c r="G4" s="9">
        <v>3</v>
      </c>
      <c r="H4" s="10">
        <v>4</v>
      </c>
      <c r="I4" s="9">
        <v>5</v>
      </c>
      <c r="J4" s="10">
        <v>6</v>
      </c>
      <c r="K4" s="9">
        <v>7</v>
      </c>
      <c r="L4" s="9">
        <v>8</v>
      </c>
      <c r="M4" s="10">
        <v>9</v>
      </c>
      <c r="N4" s="9">
        <v>10</v>
      </c>
      <c r="O4" s="10">
        <v>11</v>
      </c>
      <c r="P4" s="9">
        <v>12</v>
      </c>
      <c r="Q4" s="10">
        <v>13</v>
      </c>
      <c r="R4" s="9">
        <v>14</v>
      </c>
      <c r="S4" s="10">
        <v>15</v>
      </c>
      <c r="T4" s="9">
        <v>16</v>
      </c>
      <c r="U4" s="9" t="s">
        <v>28</v>
      </c>
      <c r="V4" s="9" t="s">
        <v>28</v>
      </c>
    </row>
    <row r="5" spans="1:22" ht="28.5" customHeight="1" thickTop="1">
      <c r="A5" s="23" t="s">
        <v>14</v>
      </c>
      <c r="B5" s="26" t="s">
        <v>1</v>
      </c>
      <c r="C5" s="16" t="s">
        <v>2</v>
      </c>
      <c r="D5" s="16" t="s">
        <v>20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8.5" customHeight="1">
      <c r="A6" s="21">
        <v>1</v>
      </c>
      <c r="B6" s="53">
        <f>+'Individuals-schedule'!B6</f>
        <v>1</v>
      </c>
      <c r="C6" s="52" t="str">
        <f>+'Individuals-schedule'!C6</f>
        <v>9:00</v>
      </c>
      <c r="D6" s="51">
        <f>+'Individuals-schedule'!D6</f>
        <v>2.7777777777777776E-2</v>
      </c>
      <c r="E6" s="43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43">
        <v>10</v>
      </c>
      <c r="O6" s="43">
        <v>11</v>
      </c>
      <c r="P6" s="43">
        <v>12</v>
      </c>
      <c r="Q6" s="43">
        <v>13</v>
      </c>
      <c r="R6" s="43">
        <v>14</v>
      </c>
      <c r="S6" s="43">
        <v>15</v>
      </c>
      <c r="T6" s="43">
        <v>16</v>
      </c>
      <c r="U6" s="43">
        <v>17</v>
      </c>
      <c r="V6" s="43">
        <v>18</v>
      </c>
    </row>
    <row r="7" spans="1:22" ht="28.5" customHeight="1">
      <c r="A7" s="21">
        <v>2</v>
      </c>
      <c r="B7" s="27">
        <f>+'Individuals-schedule'!B7</f>
        <v>1</v>
      </c>
      <c r="C7" s="17">
        <f>+'Individuals-schedule'!C7</f>
        <v>0.40277777777777779</v>
      </c>
      <c r="D7" s="51">
        <f>+'Individuals-schedule'!D7</f>
        <v>2.7777777777777776E-2</v>
      </c>
      <c r="E7" s="43">
        <v>1</v>
      </c>
      <c r="F7" s="43">
        <v>2</v>
      </c>
      <c r="G7" s="43">
        <v>3</v>
      </c>
      <c r="H7" s="43">
        <v>4</v>
      </c>
      <c r="I7" s="43">
        <v>5</v>
      </c>
      <c r="J7" s="43">
        <v>6</v>
      </c>
      <c r="K7" s="43">
        <v>7</v>
      </c>
      <c r="L7" s="43">
        <v>8</v>
      </c>
      <c r="M7" s="43">
        <v>9</v>
      </c>
      <c r="N7" s="43">
        <v>10</v>
      </c>
      <c r="O7" s="43">
        <v>11</v>
      </c>
      <c r="P7" s="43">
        <v>12</v>
      </c>
      <c r="Q7" s="43">
        <v>13</v>
      </c>
      <c r="R7" s="43">
        <v>14</v>
      </c>
      <c r="S7" s="43">
        <v>17</v>
      </c>
      <c r="T7" s="43">
        <v>18</v>
      </c>
      <c r="U7" s="43">
        <v>15</v>
      </c>
      <c r="V7" s="43">
        <v>16</v>
      </c>
    </row>
    <row r="8" spans="1:22" ht="28.5" customHeight="1">
      <c r="A8" s="21">
        <v>3</v>
      </c>
      <c r="B8" s="27">
        <f>+'Individuals-schedule'!B8</f>
        <v>1</v>
      </c>
      <c r="C8" s="17">
        <f>+'Individuals-schedule'!C8</f>
        <v>0.43055555555555558</v>
      </c>
      <c r="D8" s="51">
        <f>+'Individuals-schedule'!D8</f>
        <v>2.7777777777777776E-2</v>
      </c>
      <c r="E8" s="43">
        <v>1</v>
      </c>
      <c r="F8" s="43">
        <v>2</v>
      </c>
      <c r="G8" s="43">
        <v>3</v>
      </c>
      <c r="H8" s="43">
        <v>4</v>
      </c>
      <c r="I8" s="43">
        <v>5</v>
      </c>
      <c r="J8" s="43">
        <v>6</v>
      </c>
      <c r="K8" s="43">
        <v>7</v>
      </c>
      <c r="L8" s="43">
        <v>8</v>
      </c>
      <c r="M8" s="43">
        <v>9</v>
      </c>
      <c r="N8" s="43">
        <v>10</v>
      </c>
      <c r="O8" s="43">
        <v>11</v>
      </c>
      <c r="P8" s="43">
        <v>12</v>
      </c>
      <c r="Q8" s="43">
        <v>15</v>
      </c>
      <c r="R8" s="43">
        <v>16</v>
      </c>
      <c r="S8" s="43">
        <v>17</v>
      </c>
      <c r="T8" s="43">
        <v>18</v>
      </c>
      <c r="U8" s="43">
        <v>13</v>
      </c>
      <c r="V8" s="43">
        <v>14</v>
      </c>
    </row>
    <row r="9" spans="1:22" ht="28.5" customHeight="1">
      <c r="A9" s="21">
        <v>4</v>
      </c>
      <c r="B9" s="27">
        <f>+'Individuals-schedule'!B9</f>
        <v>1</v>
      </c>
      <c r="C9" s="17">
        <f>+'Individuals-schedule'!C9</f>
        <v>0.45833333333333337</v>
      </c>
      <c r="D9" s="51">
        <f>+'Individuals-schedule'!D9</f>
        <v>2.7777777777777776E-2</v>
      </c>
      <c r="E9" s="43">
        <v>1</v>
      </c>
      <c r="F9" s="43">
        <v>2</v>
      </c>
      <c r="G9" s="43">
        <v>3</v>
      </c>
      <c r="H9" s="43">
        <v>4</v>
      </c>
      <c r="I9" s="43">
        <v>5</v>
      </c>
      <c r="J9" s="43">
        <v>6</v>
      </c>
      <c r="K9" s="43">
        <v>7</v>
      </c>
      <c r="L9" s="43">
        <v>8</v>
      </c>
      <c r="M9" s="43">
        <v>9</v>
      </c>
      <c r="N9" s="43">
        <v>10</v>
      </c>
      <c r="O9" s="43">
        <v>13</v>
      </c>
      <c r="P9" s="43">
        <v>14</v>
      </c>
      <c r="Q9" s="43">
        <v>15</v>
      </c>
      <c r="R9" s="43">
        <v>16</v>
      </c>
      <c r="S9" s="43">
        <v>17</v>
      </c>
      <c r="T9" s="43">
        <v>18</v>
      </c>
      <c r="U9" s="43">
        <v>11</v>
      </c>
      <c r="V9" s="43">
        <v>12</v>
      </c>
    </row>
    <row r="10" spans="1:22" ht="28.5" customHeight="1">
      <c r="A10" s="21">
        <v>5</v>
      </c>
      <c r="B10" s="27">
        <f>+'Individuals-schedule'!B10</f>
        <v>1</v>
      </c>
      <c r="C10" s="17">
        <f>+'Individuals-schedule'!C10</f>
        <v>0.48611111111111116</v>
      </c>
      <c r="D10" s="51">
        <f>+'Individuals-schedule'!D10</f>
        <v>2.7777777777777776E-2</v>
      </c>
      <c r="E10" s="43">
        <v>19</v>
      </c>
      <c r="F10" s="43">
        <v>20</v>
      </c>
      <c r="G10" s="43">
        <v>21</v>
      </c>
      <c r="H10" s="43">
        <v>22</v>
      </c>
      <c r="I10" s="43">
        <v>23</v>
      </c>
      <c r="J10" s="43">
        <v>24</v>
      </c>
      <c r="K10" s="43">
        <v>25</v>
      </c>
      <c r="L10" s="43">
        <v>26</v>
      </c>
      <c r="M10" s="43">
        <v>27</v>
      </c>
      <c r="N10" s="43">
        <v>28</v>
      </c>
      <c r="O10" s="43">
        <v>13</v>
      </c>
      <c r="P10" s="43">
        <v>14</v>
      </c>
      <c r="Q10" s="43">
        <v>15</v>
      </c>
      <c r="R10" s="43">
        <v>16</v>
      </c>
      <c r="S10" s="43">
        <v>11</v>
      </c>
      <c r="T10" s="43">
        <v>12</v>
      </c>
      <c r="U10" s="43">
        <v>17</v>
      </c>
      <c r="V10" s="43">
        <v>18</v>
      </c>
    </row>
    <row r="11" spans="1:22" ht="28.5" customHeight="1">
      <c r="A11" s="21">
        <v>6</v>
      </c>
      <c r="B11" s="27">
        <f>+'Individuals-schedule'!B11</f>
        <v>1</v>
      </c>
      <c r="C11" s="17">
        <f>+'Individuals-schedule'!C11</f>
        <v>0.51388888888888895</v>
      </c>
      <c r="D11" s="51">
        <f>+'Individuals-schedule'!D11</f>
        <v>2.7777777777777776E-2</v>
      </c>
      <c r="E11" s="43">
        <v>19</v>
      </c>
      <c r="F11" s="43">
        <v>20</v>
      </c>
      <c r="G11" s="43">
        <v>21</v>
      </c>
      <c r="H11" s="43">
        <v>22</v>
      </c>
      <c r="I11" s="43">
        <v>23</v>
      </c>
      <c r="J11" s="43">
        <v>24</v>
      </c>
      <c r="K11" s="43">
        <v>25</v>
      </c>
      <c r="L11" s="43">
        <v>26</v>
      </c>
      <c r="M11" s="43">
        <v>27</v>
      </c>
      <c r="N11" s="43">
        <v>28</v>
      </c>
      <c r="O11" s="43">
        <v>13</v>
      </c>
      <c r="P11" s="43">
        <v>14</v>
      </c>
      <c r="Q11" s="43">
        <v>17</v>
      </c>
      <c r="R11" s="43">
        <v>18</v>
      </c>
      <c r="S11" s="43">
        <v>11</v>
      </c>
      <c r="T11" s="43">
        <v>12</v>
      </c>
      <c r="U11" s="43">
        <v>15</v>
      </c>
      <c r="V11" s="43">
        <v>16</v>
      </c>
    </row>
    <row r="12" spans="1:22" ht="28.5" customHeight="1">
      <c r="A12" s="21">
        <v>7</v>
      </c>
      <c r="B12" s="27">
        <f>+'Individuals-schedule'!B12</f>
        <v>1</v>
      </c>
      <c r="C12" s="17">
        <f>+'Individuals-schedule'!C12</f>
        <v>0.54166666666666674</v>
      </c>
      <c r="D12" s="51">
        <f>+'Individuals-schedule'!D12</f>
        <v>2.0833333333333332E-2</v>
      </c>
      <c r="E12" s="43">
        <v>19</v>
      </c>
      <c r="F12" s="43">
        <v>20</v>
      </c>
      <c r="G12" s="43">
        <v>21</v>
      </c>
      <c r="H12" s="43">
        <v>22</v>
      </c>
      <c r="I12" s="43">
        <v>23</v>
      </c>
      <c r="J12" s="43">
        <v>24</v>
      </c>
      <c r="K12" s="43">
        <v>25</v>
      </c>
      <c r="L12" s="43">
        <v>26</v>
      </c>
      <c r="M12" s="43">
        <v>27</v>
      </c>
      <c r="N12" s="43">
        <v>28</v>
      </c>
      <c r="O12" s="43">
        <v>15</v>
      </c>
      <c r="P12" s="43">
        <v>16</v>
      </c>
      <c r="Q12" s="43">
        <v>17</v>
      </c>
      <c r="R12" s="43">
        <v>18</v>
      </c>
      <c r="S12" s="43">
        <v>11</v>
      </c>
      <c r="T12" s="43">
        <v>12</v>
      </c>
      <c r="U12" s="43">
        <v>13</v>
      </c>
      <c r="V12" s="43">
        <v>14</v>
      </c>
    </row>
    <row r="13" spans="1:22" ht="28.5" customHeight="1">
      <c r="A13" s="21">
        <v>8</v>
      </c>
      <c r="B13" s="27">
        <f>+'Individuals-schedule'!B13</f>
        <v>1</v>
      </c>
      <c r="C13" s="17">
        <f>+'Individuals-schedule'!C13</f>
        <v>0.56250000000000011</v>
      </c>
      <c r="D13" s="51">
        <f>+'Individuals-schedule'!D13</f>
        <v>2.7777777777777776E-2</v>
      </c>
      <c r="E13" s="43">
        <v>19</v>
      </c>
      <c r="F13" s="43">
        <v>20</v>
      </c>
      <c r="G13" s="43">
        <v>21</v>
      </c>
      <c r="H13" s="43">
        <v>22</v>
      </c>
      <c r="I13" s="43">
        <v>23</v>
      </c>
      <c r="J13" s="43">
        <v>24</v>
      </c>
      <c r="K13" s="43">
        <v>25</v>
      </c>
      <c r="L13" s="43">
        <v>26</v>
      </c>
      <c r="M13" s="43">
        <v>27</v>
      </c>
      <c r="N13" s="43">
        <v>28</v>
      </c>
      <c r="O13" s="43">
        <v>15</v>
      </c>
      <c r="P13" s="43">
        <v>16</v>
      </c>
      <c r="Q13" s="43">
        <v>17</v>
      </c>
      <c r="R13" s="43">
        <v>18</v>
      </c>
      <c r="S13" s="43">
        <v>13</v>
      </c>
      <c r="T13" s="43">
        <v>14</v>
      </c>
      <c r="U13" s="43">
        <v>11</v>
      </c>
      <c r="V13" s="43">
        <v>12</v>
      </c>
    </row>
    <row r="14" spans="1:22" ht="28.5" customHeight="1">
      <c r="A14" s="21">
        <v>9</v>
      </c>
      <c r="B14" s="27">
        <f>+'Individuals-schedule'!B14</f>
        <v>1</v>
      </c>
      <c r="C14" s="17">
        <f>+'Individuals-schedule'!C14</f>
        <v>0.5902777777777779</v>
      </c>
      <c r="D14" s="51">
        <f>+'Individuals-schedule'!D14</f>
        <v>2.0833333333333332E-2</v>
      </c>
      <c r="E14" s="43">
        <v>19</v>
      </c>
      <c r="F14" s="43">
        <v>20</v>
      </c>
      <c r="G14" s="43">
        <v>21</v>
      </c>
      <c r="H14" s="43">
        <v>22</v>
      </c>
      <c r="I14" s="43">
        <v>23</v>
      </c>
      <c r="J14" s="43">
        <v>24</v>
      </c>
      <c r="K14" s="43">
        <v>1</v>
      </c>
      <c r="L14" s="43">
        <v>2</v>
      </c>
      <c r="M14" s="43">
        <v>3</v>
      </c>
      <c r="N14" s="43">
        <v>4</v>
      </c>
      <c r="O14" s="43">
        <v>5</v>
      </c>
      <c r="P14" s="43">
        <v>6</v>
      </c>
      <c r="Q14" s="43">
        <v>7</v>
      </c>
      <c r="R14" s="43">
        <v>8</v>
      </c>
      <c r="S14" s="43">
        <v>9</v>
      </c>
      <c r="T14" s="43">
        <v>10</v>
      </c>
      <c r="U14" s="43">
        <v>25</v>
      </c>
      <c r="V14" s="43">
        <v>26</v>
      </c>
    </row>
    <row r="15" spans="1:22" ht="28.5" customHeight="1">
      <c r="A15" s="21">
        <v>10</v>
      </c>
      <c r="B15" s="27">
        <f>+'Individuals-schedule'!B15</f>
        <v>1</v>
      </c>
      <c r="C15" s="17">
        <f>+'Individuals-schedule'!C15</f>
        <v>0.61111111111111127</v>
      </c>
      <c r="D15" s="51">
        <f>+'Individuals-schedule'!D15</f>
        <v>2.7777777777777776E-2</v>
      </c>
      <c r="E15" s="43">
        <v>19</v>
      </c>
      <c r="F15" s="43">
        <v>20</v>
      </c>
      <c r="G15" s="43">
        <v>25</v>
      </c>
      <c r="H15" s="43">
        <v>26</v>
      </c>
      <c r="I15" s="43">
        <v>27</v>
      </c>
      <c r="J15" s="43">
        <v>28</v>
      </c>
      <c r="K15" s="43">
        <v>1</v>
      </c>
      <c r="L15" s="43">
        <v>2</v>
      </c>
      <c r="M15" s="43">
        <v>3</v>
      </c>
      <c r="N15" s="43">
        <v>4</v>
      </c>
      <c r="O15" s="43">
        <v>5</v>
      </c>
      <c r="P15" s="43">
        <v>6</v>
      </c>
      <c r="Q15" s="43">
        <v>7</v>
      </c>
      <c r="R15" s="43">
        <v>8</v>
      </c>
      <c r="S15" s="43">
        <v>9</v>
      </c>
      <c r="T15" s="43">
        <v>10</v>
      </c>
      <c r="U15" s="43">
        <v>21</v>
      </c>
      <c r="V15" s="43">
        <v>22</v>
      </c>
    </row>
    <row r="16" spans="1:22" ht="28.5" customHeight="1">
      <c r="A16" s="21">
        <v>11</v>
      </c>
      <c r="B16" s="27">
        <f>+'Individuals-schedule'!B16</f>
        <v>1</v>
      </c>
      <c r="C16" s="17">
        <f>+'Individuals-schedule'!C16</f>
        <v>0.63888888888888906</v>
      </c>
      <c r="D16" s="51">
        <f>+'Individuals-schedule'!D16</f>
        <v>2.7777777777777776E-2</v>
      </c>
      <c r="E16" s="43">
        <v>21</v>
      </c>
      <c r="F16" s="43">
        <v>22</v>
      </c>
      <c r="G16" s="43">
        <v>25</v>
      </c>
      <c r="H16" s="43">
        <v>26</v>
      </c>
      <c r="I16" s="43">
        <v>27</v>
      </c>
      <c r="J16" s="43">
        <v>28</v>
      </c>
      <c r="K16" s="43">
        <v>1</v>
      </c>
      <c r="L16" s="43">
        <v>2</v>
      </c>
      <c r="M16" s="43">
        <v>3</v>
      </c>
      <c r="N16" s="43">
        <v>4</v>
      </c>
      <c r="O16" s="43">
        <v>5</v>
      </c>
      <c r="P16" s="43">
        <v>6</v>
      </c>
      <c r="Q16" s="43">
        <v>7</v>
      </c>
      <c r="R16" s="43">
        <v>8</v>
      </c>
      <c r="S16" s="43">
        <v>9</v>
      </c>
      <c r="T16" s="43">
        <v>10</v>
      </c>
      <c r="U16" s="43">
        <v>23</v>
      </c>
      <c r="V16" s="43">
        <v>24</v>
      </c>
    </row>
    <row r="17" spans="1:22" ht="28.5" customHeight="1">
      <c r="A17" s="21">
        <v>12</v>
      </c>
      <c r="B17" s="27">
        <f>+'Individuals-schedule'!B17</f>
        <v>1</v>
      </c>
      <c r="C17" s="17">
        <f>+'Individuals-schedule'!C17</f>
        <v>0.66666666666666685</v>
      </c>
      <c r="D17" s="51">
        <f>+'Individuals-schedule'!D17</f>
        <v>2.7777777777777776E-2</v>
      </c>
      <c r="E17" s="43">
        <v>21</v>
      </c>
      <c r="F17" s="43">
        <v>22</v>
      </c>
      <c r="G17" s="43">
        <v>25</v>
      </c>
      <c r="H17" s="43">
        <v>26</v>
      </c>
      <c r="I17" s="43">
        <v>23</v>
      </c>
      <c r="J17" s="43">
        <v>24</v>
      </c>
      <c r="K17" s="43">
        <v>1</v>
      </c>
      <c r="L17" s="43">
        <v>2</v>
      </c>
      <c r="M17" s="43">
        <v>3</v>
      </c>
      <c r="N17" s="43">
        <v>4</v>
      </c>
      <c r="O17" s="43">
        <v>5</v>
      </c>
      <c r="P17" s="43">
        <v>6</v>
      </c>
      <c r="Q17" s="43">
        <v>7</v>
      </c>
      <c r="R17" s="43">
        <v>8</v>
      </c>
      <c r="S17" s="43">
        <v>9</v>
      </c>
      <c r="T17" s="43">
        <v>10</v>
      </c>
      <c r="U17" s="43">
        <v>27</v>
      </c>
      <c r="V17" s="43">
        <v>28</v>
      </c>
    </row>
    <row r="18" spans="1:22" ht="28.5" customHeight="1">
      <c r="A18" s="21">
        <v>13</v>
      </c>
      <c r="B18" s="27">
        <f>+'Individuals-schedule'!B18</f>
        <v>1</v>
      </c>
      <c r="C18" s="17">
        <f>+'Individuals-schedule'!C18</f>
        <v>0.69444444444444464</v>
      </c>
      <c r="D18" s="51">
        <f>+'Individuals-schedule'!D18</f>
        <v>2.0833333333333332E-2</v>
      </c>
      <c r="E18" s="43">
        <v>11</v>
      </c>
      <c r="F18" s="43">
        <v>12</v>
      </c>
      <c r="G18" s="43">
        <v>13</v>
      </c>
      <c r="H18" s="43">
        <v>14</v>
      </c>
      <c r="I18" s="43">
        <v>15</v>
      </c>
      <c r="J18" s="43">
        <v>16</v>
      </c>
      <c r="K18" s="43">
        <v>17</v>
      </c>
      <c r="L18" s="43">
        <v>18</v>
      </c>
      <c r="M18" s="43">
        <v>3</v>
      </c>
      <c r="N18" s="43">
        <v>4</v>
      </c>
      <c r="O18" s="43">
        <v>5</v>
      </c>
      <c r="P18" s="43">
        <v>6</v>
      </c>
      <c r="Q18" s="43">
        <v>7</v>
      </c>
      <c r="R18" s="43">
        <v>8</v>
      </c>
      <c r="S18" s="43">
        <v>9</v>
      </c>
      <c r="T18" s="43">
        <v>10</v>
      </c>
      <c r="U18" s="43">
        <v>1</v>
      </c>
      <c r="V18" s="43">
        <v>2</v>
      </c>
    </row>
    <row r="19" spans="1:22" ht="28.5" customHeight="1">
      <c r="A19" s="21">
        <v>14</v>
      </c>
      <c r="B19" s="27">
        <f>+'Individuals-schedule'!B19</f>
        <v>1</v>
      </c>
      <c r="C19" s="17">
        <f>+'Individuals-schedule'!C19</f>
        <v>0.71527777777777801</v>
      </c>
      <c r="D19" s="51">
        <f>+'Individuals-schedule'!D19</f>
        <v>2.7777777777777776E-2</v>
      </c>
      <c r="E19" s="43">
        <v>11</v>
      </c>
      <c r="F19" s="43">
        <v>12</v>
      </c>
      <c r="G19" s="43">
        <v>13</v>
      </c>
      <c r="H19" s="43">
        <v>14</v>
      </c>
      <c r="I19" s="43">
        <v>15</v>
      </c>
      <c r="J19" s="43">
        <v>16</v>
      </c>
      <c r="K19" s="43">
        <v>17</v>
      </c>
      <c r="L19" s="43">
        <v>18</v>
      </c>
      <c r="M19" s="43">
        <v>3</v>
      </c>
      <c r="N19" s="43">
        <v>4</v>
      </c>
      <c r="O19" s="43">
        <v>5</v>
      </c>
      <c r="P19" s="43">
        <v>6</v>
      </c>
      <c r="Q19" s="43">
        <v>7</v>
      </c>
      <c r="R19" s="43">
        <v>8</v>
      </c>
      <c r="S19" s="43"/>
      <c r="T19" s="43"/>
      <c r="U19" s="43">
        <v>9</v>
      </c>
      <c r="V19" s="43">
        <v>10</v>
      </c>
    </row>
    <row r="20" spans="1:22" ht="28.5" customHeight="1">
      <c r="A20" s="21">
        <v>15</v>
      </c>
      <c r="B20" s="27">
        <f>+'Individuals-schedule'!B20</f>
        <v>1</v>
      </c>
      <c r="C20" s="17">
        <f>+'Individuals-schedule'!C20</f>
        <v>0.7430555555555558</v>
      </c>
      <c r="D20" s="51">
        <f>+'Individuals-schedule'!D20</f>
        <v>2.7777777777777776E-2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</row>
    <row r="21" spans="1:22" ht="28.5" customHeight="1">
      <c r="A21" s="21">
        <v>16</v>
      </c>
      <c r="B21" s="27">
        <f>+'Individuals-schedule'!B21</f>
        <v>1</v>
      </c>
      <c r="C21" s="52">
        <f>+'Individuals-schedule'!C21</f>
        <v>0.77083333333333359</v>
      </c>
      <c r="D21" s="51">
        <f>+'Individuals-schedule'!D21</f>
        <v>2.0833333333333332E-2</v>
      </c>
      <c r="E21" s="43">
        <v>19</v>
      </c>
      <c r="F21" s="43">
        <v>20</v>
      </c>
      <c r="G21" s="43">
        <v>21</v>
      </c>
      <c r="H21" s="43">
        <v>22</v>
      </c>
      <c r="I21" s="43">
        <v>23</v>
      </c>
      <c r="J21" s="43">
        <v>24</v>
      </c>
      <c r="K21" s="43">
        <v>25</v>
      </c>
      <c r="L21" s="43">
        <v>26</v>
      </c>
      <c r="M21" s="43">
        <v>27</v>
      </c>
      <c r="N21" s="43">
        <v>28</v>
      </c>
      <c r="O21" s="43">
        <v>1</v>
      </c>
      <c r="P21" s="43">
        <v>2</v>
      </c>
      <c r="Q21" s="43">
        <v>7</v>
      </c>
      <c r="R21" s="43">
        <v>8</v>
      </c>
      <c r="S21" s="43">
        <v>9</v>
      </c>
      <c r="T21" s="43">
        <v>10</v>
      </c>
      <c r="U21" s="43">
        <v>11</v>
      </c>
      <c r="V21" s="43">
        <v>12</v>
      </c>
    </row>
    <row r="22" spans="1:22" ht="28.5" customHeight="1">
      <c r="A22" s="21">
        <v>17</v>
      </c>
      <c r="B22" s="27">
        <f>+'Individuals-schedule'!B22</f>
        <v>1</v>
      </c>
      <c r="C22" s="17">
        <f>+'Individuals-schedule'!C22</f>
        <v>0.79166666666666696</v>
      </c>
      <c r="D22" s="51">
        <f>+'Individuals-schedule'!D22</f>
        <v>2.7777777777777776E-2</v>
      </c>
      <c r="E22" s="43">
        <v>19</v>
      </c>
      <c r="F22" s="43">
        <v>20</v>
      </c>
      <c r="G22" s="43">
        <v>21</v>
      </c>
      <c r="H22" s="43">
        <v>22</v>
      </c>
      <c r="I22" s="43">
        <v>23</v>
      </c>
      <c r="J22" s="43">
        <v>24</v>
      </c>
      <c r="K22" s="43">
        <v>25</v>
      </c>
      <c r="L22" s="43">
        <v>26</v>
      </c>
      <c r="M22" s="43"/>
      <c r="N22" s="43"/>
      <c r="O22" s="43"/>
      <c r="P22" s="43"/>
      <c r="Q22" s="43"/>
      <c r="R22" s="43"/>
      <c r="S22" s="43"/>
      <c r="T22" s="43"/>
      <c r="U22" s="43">
        <v>27</v>
      </c>
      <c r="V22" s="43">
        <v>28</v>
      </c>
    </row>
    <row r="23" spans="1:22" ht="28.5" customHeight="1">
      <c r="A23" s="21">
        <v>18</v>
      </c>
      <c r="B23" s="27">
        <f>+'Individuals-schedule'!B23</f>
        <v>1</v>
      </c>
      <c r="C23" s="52">
        <f>+'Individuals-schedule'!C23</f>
        <v>0.81944444444444475</v>
      </c>
      <c r="D23" s="51">
        <f>+'Individuals-schedule'!D23</f>
        <v>2.0833333333333332E-2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ht="28.5" customHeight="1">
      <c r="A24" s="21">
        <v>19</v>
      </c>
      <c r="B24" s="27">
        <f>+'Individuals-schedule'!B24</f>
        <v>1</v>
      </c>
      <c r="C24" s="52">
        <f>+'Individuals-schedule'!C24</f>
        <v>0.84027777777777812</v>
      </c>
      <c r="D24" s="51">
        <f>+'Individuals-schedule'!D24</f>
        <v>2.0833333333333332E-2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spans="1:22" ht="28.5" customHeight="1">
      <c r="A25" s="21">
        <v>20</v>
      </c>
      <c r="B25" s="27">
        <f>+'Individuals-schedule'!B25</f>
        <v>1</v>
      </c>
      <c r="C25" s="17">
        <f>+'Individuals-schedule'!C25</f>
        <v>0.86111111111111149</v>
      </c>
      <c r="D25" s="51">
        <f>+'Individuals-schedule'!D25</f>
        <v>2.0833333333333332E-2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pans="1:22" ht="28.5" customHeight="1">
      <c r="A26" s="21">
        <v>21</v>
      </c>
      <c r="B26" s="27">
        <f>+'Individuals-schedule'!B26</f>
        <v>1</v>
      </c>
      <c r="C26" s="17">
        <f>+'Individuals-schedule'!C26</f>
        <v>0.88194444444444486</v>
      </c>
      <c r="D26" s="51">
        <f>+'Individuals-schedule'!D26</f>
        <v>2.0833333333333332E-2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</row>
    <row r="27" spans="1:22" ht="28.5" customHeight="1">
      <c r="A27" s="21">
        <v>22</v>
      </c>
      <c r="B27" s="27">
        <f>+'Individuals-schedule'!B29</f>
        <v>2</v>
      </c>
      <c r="C27" s="17">
        <f>+'Individuals-schedule'!C29</f>
        <v>0.39583333333333331</v>
      </c>
      <c r="D27" s="51">
        <f>+'Individuals-schedule'!D29</f>
        <v>2.0833333333333332E-2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pans="1:22" ht="28.5" customHeight="1">
      <c r="A28" s="21">
        <v>23</v>
      </c>
      <c r="B28" s="27">
        <f>+'Individuals-schedule'!B30</f>
        <v>2</v>
      </c>
      <c r="C28" s="17">
        <f>+'Individuals-schedule'!C30</f>
        <v>0.41666666666666663</v>
      </c>
      <c r="D28" s="51">
        <f>+'Individuals-schedule'!D30</f>
        <v>2.0833333333333332E-2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22" ht="28.5" customHeight="1">
      <c r="A29" s="21">
        <v>24</v>
      </c>
      <c r="B29" s="27">
        <f>+'Individuals-schedule'!B31</f>
        <v>2</v>
      </c>
      <c r="C29" s="17">
        <f>+'Individuals-schedule'!C31</f>
        <v>0.43749999999999994</v>
      </c>
      <c r="D29" s="51">
        <f>+'Individuals-schedule'!D31</f>
        <v>2.0833333333333332E-2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22" ht="28.5" customHeight="1">
      <c r="A30" s="21">
        <v>25</v>
      </c>
      <c r="B30" s="27" t="e">
        <f>+'Individuals-schedule'!#REF!</f>
        <v>#REF!</v>
      </c>
      <c r="C30" s="17" t="e">
        <f>+'Individuals-schedule'!#REF!</f>
        <v>#REF!</v>
      </c>
      <c r="D30" s="51" t="e">
        <f>+'Individuals-schedule'!#REF!</f>
        <v>#REF!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22" ht="28.5" customHeight="1">
      <c r="A31" s="21">
        <v>26</v>
      </c>
      <c r="B31" s="53">
        <f>+'Individuals-schedule'!B32</f>
        <v>2</v>
      </c>
      <c r="C31" s="52">
        <f>+'Individuals-schedule'!C32</f>
        <v>0.45833333333333326</v>
      </c>
      <c r="D31" s="51">
        <f>+'Individuals-schedule'!D32</f>
        <v>2.0833333333333332E-2</v>
      </c>
      <c r="E31" s="43">
        <v>101</v>
      </c>
      <c r="F31" s="43">
        <v>102</v>
      </c>
      <c r="G31" s="43">
        <v>103</v>
      </c>
      <c r="H31" s="43">
        <v>104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>
        <v>105</v>
      </c>
      <c r="V31" s="43">
        <v>106</v>
      </c>
    </row>
    <row r="32" spans="1:22" ht="28.5" customHeight="1">
      <c r="A32" s="21">
        <v>27</v>
      </c>
      <c r="B32" s="27">
        <f>+'Individuals-schedule'!B33</f>
        <v>2</v>
      </c>
      <c r="C32" s="17">
        <f>+'Individuals-schedule'!C33</f>
        <v>0.47916666666666657</v>
      </c>
      <c r="D32" s="51">
        <f>+'Individuals-schedule'!D33</f>
        <v>2.0833333333333332E-2</v>
      </c>
      <c r="E32" s="43">
        <v>105</v>
      </c>
      <c r="F32" s="43">
        <v>106</v>
      </c>
      <c r="G32" s="43"/>
      <c r="H32" s="43"/>
      <c r="I32" s="43"/>
      <c r="J32" s="43"/>
      <c r="K32" s="43"/>
      <c r="L32" s="43"/>
      <c r="M32" s="43"/>
      <c r="N32" s="43"/>
      <c r="O32" s="42"/>
      <c r="P32" s="42"/>
      <c r="Q32" s="42"/>
      <c r="R32" s="42"/>
      <c r="S32" s="42"/>
      <c r="T32" s="42"/>
      <c r="U32" s="42">
        <v>101</v>
      </c>
      <c r="V32" s="42">
        <v>102</v>
      </c>
    </row>
    <row r="33" spans="1:22" ht="28.5" customHeight="1">
      <c r="A33" s="21">
        <v>28</v>
      </c>
      <c r="B33" s="27">
        <f>+'Individuals-schedule'!B36</f>
        <v>2</v>
      </c>
      <c r="C33" s="17">
        <f>+'Individuals-schedule'!C36</f>
        <v>0.54166666666666663</v>
      </c>
      <c r="D33" s="51">
        <f>+'Individuals-schedule'!D36</f>
        <v>2.0833333333333332E-2</v>
      </c>
      <c r="E33" s="43">
        <v>105</v>
      </c>
      <c r="F33" s="43">
        <v>106</v>
      </c>
      <c r="G33" s="43">
        <v>101</v>
      </c>
      <c r="H33" s="43">
        <v>102</v>
      </c>
      <c r="I33" s="43">
        <v>103</v>
      </c>
      <c r="J33" s="43">
        <v>104</v>
      </c>
      <c r="K33" s="43">
        <v>107</v>
      </c>
      <c r="L33" s="43">
        <v>108</v>
      </c>
      <c r="M33" s="43"/>
      <c r="N33" s="43"/>
      <c r="O33" s="43"/>
      <c r="P33" s="43"/>
      <c r="Q33" s="43"/>
      <c r="R33" s="43"/>
      <c r="S33" s="43"/>
      <c r="T33" s="43"/>
      <c r="U33" s="43">
        <v>109</v>
      </c>
      <c r="V33" s="43">
        <v>110</v>
      </c>
    </row>
    <row r="34" spans="1:22" ht="28.5" customHeight="1">
      <c r="A34" s="21">
        <v>29</v>
      </c>
      <c r="B34" s="27">
        <f>+'Individuals-schedule'!B37</f>
        <v>2</v>
      </c>
      <c r="C34" s="17">
        <f>+'Individuals-schedule'!C37</f>
        <v>0.5625</v>
      </c>
      <c r="D34" s="51">
        <f>+'Individuals-schedule'!D37</f>
        <v>4.1666666666666664E-2</v>
      </c>
      <c r="E34" s="43">
        <v>109</v>
      </c>
      <c r="F34" s="43">
        <v>110</v>
      </c>
      <c r="G34" s="43">
        <v>101</v>
      </c>
      <c r="H34" s="43">
        <v>102</v>
      </c>
      <c r="I34" s="43">
        <v>111</v>
      </c>
      <c r="J34" s="43">
        <v>112</v>
      </c>
      <c r="K34" s="43">
        <v>107</v>
      </c>
      <c r="L34" s="43">
        <v>108</v>
      </c>
      <c r="M34" s="43"/>
      <c r="N34" s="43"/>
      <c r="O34" s="43"/>
      <c r="P34" s="43"/>
      <c r="Q34" s="42"/>
      <c r="R34" s="42"/>
      <c r="S34" s="42"/>
      <c r="T34" s="42"/>
      <c r="U34" s="43">
        <v>103</v>
      </c>
      <c r="V34" s="43">
        <v>104</v>
      </c>
    </row>
    <row r="35" spans="1:22" ht="28.5" customHeight="1">
      <c r="A35" s="21">
        <v>30</v>
      </c>
      <c r="B35" s="27">
        <f>+'Individuals-schedule'!B38</f>
        <v>2</v>
      </c>
      <c r="C35" s="17">
        <f>+'Individuals-schedule'!C38</f>
        <v>0.60416666666666663</v>
      </c>
      <c r="D35" s="51">
        <f>+'Individuals-schedule'!D38</f>
        <v>2.7777777777777776E-2</v>
      </c>
      <c r="E35" s="43">
        <v>109</v>
      </c>
      <c r="F35" s="43">
        <v>110</v>
      </c>
      <c r="G35" s="43">
        <v>103</v>
      </c>
      <c r="H35" s="43">
        <v>104</v>
      </c>
      <c r="I35" s="43">
        <v>111</v>
      </c>
      <c r="J35" s="43">
        <v>112</v>
      </c>
      <c r="K35" s="43">
        <v>105</v>
      </c>
      <c r="L35" s="43">
        <v>106</v>
      </c>
      <c r="M35" s="43"/>
      <c r="N35" s="43"/>
      <c r="O35" s="42"/>
      <c r="P35" s="42"/>
      <c r="Q35" s="42"/>
      <c r="R35" s="42"/>
      <c r="S35" s="42"/>
      <c r="T35" s="42"/>
      <c r="U35" s="42">
        <v>101</v>
      </c>
      <c r="V35" s="42">
        <v>102</v>
      </c>
    </row>
    <row r="36" spans="1:22" ht="28.5" customHeight="1">
      <c r="A36" s="21">
        <v>31</v>
      </c>
      <c r="B36" s="27">
        <f>+'Individuals-schedule'!B39</f>
        <v>2</v>
      </c>
      <c r="C36" s="17">
        <f>+'Individuals-schedule'!C39</f>
        <v>0.63194444444444442</v>
      </c>
      <c r="D36" s="51">
        <f>+'Individuals-schedule'!D39</f>
        <v>2.7777777777777776E-2</v>
      </c>
      <c r="E36" s="43">
        <v>101</v>
      </c>
      <c r="F36" s="43">
        <v>102</v>
      </c>
      <c r="G36" s="43">
        <v>103</v>
      </c>
      <c r="H36" s="43">
        <v>104</v>
      </c>
      <c r="I36" s="43">
        <v>107</v>
      </c>
      <c r="J36" s="43">
        <v>108</v>
      </c>
      <c r="K36" s="43">
        <v>105</v>
      </c>
      <c r="L36" s="43">
        <v>106</v>
      </c>
      <c r="M36" s="43"/>
      <c r="N36" s="43"/>
      <c r="O36" s="42"/>
      <c r="P36" s="42"/>
      <c r="Q36" s="43"/>
      <c r="R36" s="42"/>
      <c r="S36" s="42"/>
      <c r="T36" s="42"/>
      <c r="U36" s="42">
        <v>111</v>
      </c>
      <c r="V36" s="42">
        <v>112</v>
      </c>
    </row>
    <row r="37" spans="1:22" ht="28.5" customHeight="1">
      <c r="A37" s="21">
        <v>32</v>
      </c>
      <c r="B37" s="27">
        <f>+'Individuals-schedule'!B40</f>
        <v>2</v>
      </c>
      <c r="C37" s="17">
        <f>+'Individuals-schedule'!C40</f>
        <v>0.65972222222222221</v>
      </c>
      <c r="D37" s="51">
        <f>+'Individuals-schedule'!D40</f>
        <v>2.7777777777777776E-2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2"/>
      <c r="P37" s="42"/>
      <c r="Q37" s="42"/>
      <c r="R37" s="42"/>
      <c r="S37" s="42"/>
      <c r="T37" s="42"/>
      <c r="U37" s="42"/>
      <c r="V37" s="42"/>
    </row>
    <row r="38" spans="1:22" ht="28.5" customHeight="1">
      <c r="A38" s="21">
        <v>33</v>
      </c>
      <c r="B38" s="27">
        <f>+'Individuals-schedule'!B41</f>
        <v>2</v>
      </c>
      <c r="C38" s="17">
        <f>+'Individuals-schedule'!C41</f>
        <v>0.6875</v>
      </c>
      <c r="D38" s="51">
        <f>+'Individuals-schedule'!D41</f>
        <v>2.7777777777777776E-2</v>
      </c>
      <c r="E38" s="43">
        <v>103</v>
      </c>
      <c r="F38" s="43">
        <v>104</v>
      </c>
      <c r="G38" s="43">
        <v>105</v>
      </c>
      <c r="H38" s="43">
        <v>106</v>
      </c>
      <c r="I38" s="43"/>
      <c r="J38" s="43"/>
      <c r="K38" s="43"/>
      <c r="L38" s="43"/>
      <c r="M38" s="42"/>
      <c r="N38" s="42"/>
      <c r="O38" s="42"/>
      <c r="P38" s="42"/>
      <c r="Q38" s="42"/>
      <c r="R38" s="42"/>
      <c r="S38" s="42"/>
      <c r="T38" s="42"/>
      <c r="U38" s="42">
        <v>107</v>
      </c>
      <c r="V38" s="42">
        <v>108</v>
      </c>
    </row>
    <row r="39" spans="1:22" ht="28.5" customHeight="1">
      <c r="A39" s="21">
        <v>34</v>
      </c>
      <c r="B39" s="27">
        <f>+'Individuals-schedule'!B42</f>
        <v>2</v>
      </c>
      <c r="C39" s="17">
        <f>+'Individuals-schedule'!C42</f>
        <v>0.71527777777777779</v>
      </c>
      <c r="D39" s="51">
        <f>+'Individuals-schedule'!D42</f>
        <v>2.7777777777777776E-2</v>
      </c>
      <c r="E39" s="43">
        <v>107</v>
      </c>
      <c r="F39" s="43">
        <v>108</v>
      </c>
      <c r="G39" s="43">
        <v>105</v>
      </c>
      <c r="H39" s="43">
        <v>106</v>
      </c>
      <c r="I39" s="43"/>
      <c r="J39" s="43"/>
      <c r="K39" s="43"/>
      <c r="L39" s="43"/>
      <c r="M39" s="43"/>
      <c r="N39" s="43"/>
      <c r="O39" s="42"/>
      <c r="P39" s="42"/>
      <c r="Q39" s="42"/>
      <c r="R39" s="42"/>
      <c r="S39" s="42"/>
      <c r="T39" s="42"/>
      <c r="U39" s="42">
        <v>103</v>
      </c>
      <c r="V39" s="42">
        <v>104</v>
      </c>
    </row>
    <row r="40" spans="1:22" ht="28.5" customHeight="1">
      <c r="A40" s="21">
        <v>35</v>
      </c>
      <c r="B40" s="27" t="e">
        <f>+'Individuals-schedule'!#REF!</f>
        <v>#REF!</v>
      </c>
      <c r="C40" s="17" t="e">
        <f>+'Individuals-schedule'!#REF!</f>
        <v>#REF!</v>
      </c>
      <c r="D40" s="51" t="e">
        <f>+'Individuals-schedule'!#REF!</f>
        <v>#REF!</v>
      </c>
      <c r="E40" s="43"/>
      <c r="F40" s="43"/>
      <c r="G40" s="43"/>
      <c r="H40" s="43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</row>
    <row r="41" spans="1:22" ht="28.5" customHeight="1">
      <c r="A41" s="21">
        <v>36</v>
      </c>
      <c r="B41" s="27">
        <f>+'Individuals-schedule'!B43</f>
        <v>2</v>
      </c>
      <c r="C41" s="17">
        <f>+'Individuals-schedule'!C43</f>
        <v>0.74305555555555558</v>
      </c>
      <c r="D41" s="51">
        <f>+'Individuals-schedule'!D43</f>
        <v>2.7777777777777776E-2</v>
      </c>
      <c r="E41" s="43">
        <v>109</v>
      </c>
      <c r="F41" s="43">
        <v>110</v>
      </c>
      <c r="G41" s="43"/>
      <c r="H41" s="43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>
        <v>107</v>
      </c>
      <c r="V41" s="42">
        <v>108</v>
      </c>
    </row>
    <row r="42" spans="1:22" ht="28.5" customHeight="1">
      <c r="A42" s="21">
        <v>37</v>
      </c>
      <c r="B42" s="27">
        <f>+'Individuals-schedule'!B44</f>
        <v>2</v>
      </c>
      <c r="C42" s="17">
        <f>+'Individuals-schedule'!C44</f>
        <v>0.77083333333333337</v>
      </c>
      <c r="D42" s="51">
        <f>+'Individuals-schedule'!D44</f>
        <v>2.7777777777777776E-2</v>
      </c>
      <c r="E42" s="43">
        <v>111</v>
      </c>
      <c r="F42" s="43">
        <v>112</v>
      </c>
      <c r="G42" s="42">
        <v>107</v>
      </c>
      <c r="H42" s="42">
        <v>108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>
        <v>109</v>
      </c>
      <c r="V42" s="42">
        <v>110</v>
      </c>
    </row>
    <row r="43" spans="1:22" ht="28.5" customHeight="1">
      <c r="A43" s="21">
        <v>38</v>
      </c>
      <c r="B43" s="27">
        <f>+'Individuals-schedule'!B45</f>
        <v>0</v>
      </c>
      <c r="C43" s="17">
        <f>+'Individuals-schedule'!C45</f>
        <v>0</v>
      </c>
      <c r="D43" s="51">
        <f>+'Individuals-schedule'!D45</f>
        <v>0</v>
      </c>
      <c r="E43" s="43">
        <v>109</v>
      </c>
      <c r="F43" s="43">
        <v>110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>
        <v>111</v>
      </c>
      <c r="V43" s="42">
        <v>112</v>
      </c>
    </row>
    <row r="44" spans="1:22" ht="28.5" customHeight="1">
      <c r="A44" s="21">
        <v>39</v>
      </c>
      <c r="B44" s="27">
        <f>+'Individuals-schedule'!B46</f>
        <v>0</v>
      </c>
      <c r="C44" s="17">
        <f>+'Individuals-schedule'!C46</f>
        <v>0</v>
      </c>
      <c r="D44" s="51">
        <f>+'Individuals-schedule'!D46</f>
        <v>0</v>
      </c>
      <c r="E44" s="43">
        <v>111</v>
      </c>
      <c r="F44" s="43">
        <v>112</v>
      </c>
      <c r="G44" s="42"/>
      <c r="H44" s="42"/>
      <c r="I44" s="42"/>
      <c r="J44" s="42"/>
      <c r="K44" s="42"/>
      <c r="L44" s="42"/>
      <c r="M44" s="42"/>
      <c r="N44" s="42"/>
      <c r="O44" s="42"/>
      <c r="P44" s="43"/>
      <c r="Q44" s="42"/>
      <c r="R44" s="42"/>
      <c r="S44" s="42"/>
      <c r="T44" s="42"/>
      <c r="U44" s="42">
        <v>109</v>
      </c>
      <c r="V44" s="42">
        <v>110</v>
      </c>
    </row>
    <row r="45" spans="1:22" ht="28.5" customHeight="1">
      <c r="A45" s="21"/>
      <c r="B45" s="27"/>
      <c r="C45" s="17">
        <f>+'Individuals-schedule'!C47</f>
        <v>0</v>
      </c>
      <c r="D45" s="49">
        <f>+'Individuals-schedule'!D47</f>
        <v>0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</row>
    <row r="46" spans="1:22" ht="28.5" customHeight="1" thickBot="1">
      <c r="A46" s="21"/>
      <c r="B46" s="28"/>
      <c r="C46" s="18">
        <f>+'Individuals-schedule'!C48</f>
        <v>0</v>
      </c>
      <c r="D46" s="50">
        <f>+'Individuals-schedule'!D48</f>
        <v>0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</row>
    <row r="47" spans="1:22" ht="13.5" thickTop="1">
      <c r="A47" s="21"/>
    </row>
  </sheetData>
  <conditionalFormatting sqref="E5:V46">
    <cfRule type="containsText" dxfId="3" priority="569" operator="containsText" text="WD">
      <formula>NOT(ISERROR(SEARCH("WD",E5)))</formula>
    </cfRule>
    <cfRule type="containsText" dxfId="2" priority="570" operator="containsText" text="MD">
      <formula>NOT(ISERROR(SEARCH("MD",E5)))</formula>
    </cfRule>
    <cfRule type="containsText" dxfId="1" priority="571" operator="containsText" text="WS">
      <formula>NOT(ISERROR(SEARCH("WS",E5)))</formula>
    </cfRule>
    <cfRule type="containsText" dxfId="0" priority="572" operator="containsText" text="MS">
      <formula>NOT(ISERROR(SEARCH("MS",E5)))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54" orientation="portrait" horizontalDpi="300" verticalDpi="300" r:id="rId1"/>
  <headerFooter alignWithMargins="0">
    <oddHeader>&amp;R&amp;A</oddHeader>
    <oddFooter>&amp;L&amp;"Times New Roman,Regular"&amp;9Mistrovství České republiky, Praha&amp;C&amp;"Arial,Regular"&amp;P/&amp;N&amp;R&amp;"Times New Roman,Regular"&amp;9tisk dne: &amp;D, 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selection activeCell="A2" sqref="A2"/>
    </sheetView>
  </sheetViews>
  <sheetFormatPr defaultRowHeight="12.75"/>
  <cols>
    <col min="1" max="2" width="9.140625" style="3"/>
    <col min="3" max="3" width="10" style="3" bestFit="1" customWidth="1"/>
    <col min="4" max="16384" width="9.140625" style="3"/>
  </cols>
  <sheetData>
    <row r="1" spans="1:12" ht="30.75">
      <c r="A1" s="1"/>
      <c r="B1" s="2"/>
      <c r="C1" s="2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4"/>
      <c r="B3" s="4"/>
      <c r="C3" s="4"/>
      <c r="D3" s="4"/>
      <c r="E3" s="4"/>
      <c r="F3" s="4"/>
      <c r="G3" s="4"/>
      <c r="H3" s="4"/>
      <c r="I3" s="4"/>
      <c r="J3" s="4">
        <v>1.75</v>
      </c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>
        <v>16</v>
      </c>
      <c r="J4" s="4">
        <f>+I4*$J$3</f>
        <v>28</v>
      </c>
      <c r="K4" s="4"/>
      <c r="L4" s="4"/>
    </row>
    <row r="5" spans="1:12">
      <c r="A5" s="4" t="s">
        <v>3</v>
      </c>
      <c r="B5" s="4"/>
      <c r="C5" s="4" t="s">
        <v>7</v>
      </c>
      <c r="D5" s="11">
        <v>1.75</v>
      </c>
      <c r="E5" s="4">
        <v>78</v>
      </c>
      <c r="F5" s="11">
        <f>+D5*E5</f>
        <v>136.5</v>
      </c>
      <c r="G5" s="4"/>
      <c r="H5" s="4"/>
      <c r="I5" s="4">
        <v>12</v>
      </c>
      <c r="J5" s="4">
        <f>+I5*$J$3</f>
        <v>21</v>
      </c>
      <c r="K5" s="4"/>
      <c r="L5" s="4"/>
    </row>
    <row r="6" spans="1:12">
      <c r="A6" s="4"/>
      <c r="B6" s="4"/>
      <c r="C6" s="4" t="s">
        <v>8</v>
      </c>
      <c r="D6" s="11">
        <v>1.25</v>
      </c>
      <c r="E6" s="4">
        <v>36</v>
      </c>
      <c r="F6" s="11">
        <f>+D6*E6</f>
        <v>45</v>
      </c>
      <c r="G6" s="4"/>
      <c r="H6" s="4"/>
      <c r="I6" s="4"/>
      <c r="J6" s="4"/>
      <c r="K6" s="4"/>
      <c r="L6" s="4"/>
    </row>
    <row r="7" spans="1:12">
      <c r="A7" s="4"/>
      <c r="B7" s="4"/>
      <c r="C7" s="4" t="s">
        <v>12</v>
      </c>
      <c r="D7" s="11">
        <v>1.75</v>
      </c>
      <c r="E7" s="4">
        <v>14</v>
      </c>
      <c r="F7" s="11">
        <f>+D7*E7</f>
        <v>24.5</v>
      </c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12">
        <f>SUM(F5:F7)</f>
        <v>206</v>
      </c>
      <c r="G8" s="4">
        <f>+J8+J9</f>
        <v>28</v>
      </c>
      <c r="H8" s="12">
        <f>+F8/G8</f>
        <v>7.3571428571428568</v>
      </c>
      <c r="I8" s="4"/>
      <c r="J8" s="4">
        <v>12</v>
      </c>
      <c r="K8" s="12">
        <v>7</v>
      </c>
      <c r="L8" s="4"/>
    </row>
    <row r="9" spans="1:12">
      <c r="A9" s="4"/>
      <c r="B9" s="4"/>
      <c r="C9" s="4"/>
      <c r="E9" s="4"/>
      <c r="F9" s="4"/>
      <c r="G9" s="4"/>
      <c r="H9" s="4"/>
      <c r="I9" s="4"/>
      <c r="J9" s="4">
        <v>16</v>
      </c>
      <c r="K9" s="12">
        <f>(F8-J8*K8)/J9</f>
        <v>7.625</v>
      </c>
      <c r="L9" s="4"/>
    </row>
    <row r="10" spans="1:12">
      <c r="A10" s="4" t="s">
        <v>4</v>
      </c>
      <c r="B10" s="4"/>
      <c r="C10" s="4" t="s">
        <v>9</v>
      </c>
      <c r="D10" s="11">
        <v>0.5</v>
      </c>
      <c r="E10" s="4">
        <v>335</v>
      </c>
      <c r="F10" s="11">
        <f>+D10*E10</f>
        <v>167.5</v>
      </c>
      <c r="G10" s="4"/>
      <c r="H10" s="4"/>
      <c r="I10" s="4"/>
      <c r="J10" s="4"/>
      <c r="K10" s="4"/>
      <c r="L10" s="4"/>
    </row>
    <row r="11" spans="1:12">
      <c r="A11" s="4"/>
      <c r="B11" s="4"/>
      <c r="C11" s="4" t="s">
        <v>7</v>
      </c>
      <c r="D11" s="11">
        <v>2</v>
      </c>
      <c r="E11" s="4">
        <v>2</v>
      </c>
      <c r="F11" s="11">
        <f>+D11*E11</f>
        <v>4</v>
      </c>
      <c r="G11" s="4"/>
      <c r="H11" s="4"/>
      <c r="I11" s="4"/>
      <c r="J11" s="4"/>
      <c r="K11" s="4"/>
      <c r="L11" s="4"/>
    </row>
    <row r="12" spans="1:12">
      <c r="A12" s="4"/>
      <c r="B12" s="4"/>
      <c r="C12" s="4" t="s">
        <v>8</v>
      </c>
      <c r="D12" s="11">
        <v>1.25</v>
      </c>
      <c r="E12" s="4">
        <v>4</v>
      </c>
      <c r="F12" s="11">
        <f>+D12*E12</f>
        <v>5</v>
      </c>
      <c r="G12" s="4"/>
      <c r="H12" s="4"/>
      <c r="I12" s="4"/>
      <c r="J12" s="4"/>
      <c r="K12" s="4"/>
      <c r="L12" s="4"/>
    </row>
    <row r="13" spans="1:12">
      <c r="A13" s="4"/>
      <c r="B13" s="4"/>
      <c r="C13" s="4" t="s">
        <v>12</v>
      </c>
      <c r="D13" s="11">
        <v>0.5</v>
      </c>
      <c r="E13" s="4">
        <v>46</v>
      </c>
      <c r="F13" s="11">
        <f>+D13*E13</f>
        <v>23</v>
      </c>
      <c r="G13" s="4"/>
      <c r="H13" s="4"/>
      <c r="I13" s="4"/>
      <c r="J13" s="4"/>
      <c r="K13" s="4"/>
      <c r="L13" s="4"/>
    </row>
    <row r="14" spans="1:12">
      <c r="A14" s="4"/>
      <c r="B14" s="4"/>
      <c r="C14" s="4"/>
      <c r="D14" s="4"/>
      <c r="E14" s="4"/>
      <c r="F14" s="12">
        <f>SUM(F10:F13)</f>
        <v>199.5</v>
      </c>
      <c r="G14" s="4">
        <f>+J14+J15</f>
        <v>28</v>
      </c>
      <c r="H14" s="12">
        <f>+F14/G14</f>
        <v>7.125</v>
      </c>
      <c r="I14" s="4"/>
      <c r="J14" s="4">
        <v>12</v>
      </c>
      <c r="K14" s="12">
        <v>6.5</v>
      </c>
      <c r="L14" s="4"/>
    </row>
    <row r="15" spans="1:12">
      <c r="A15" s="4"/>
      <c r="B15" s="4"/>
      <c r="C15" s="4"/>
      <c r="D15" s="4"/>
      <c r="E15" s="4"/>
      <c r="F15" s="4"/>
      <c r="G15" s="4"/>
      <c r="H15" s="4"/>
      <c r="I15" s="4"/>
      <c r="J15" s="4">
        <v>16</v>
      </c>
      <c r="K15" s="12">
        <f>(F14-J14*K14)/J15</f>
        <v>7.59375</v>
      </c>
      <c r="L15" s="4"/>
    </row>
    <row r="16" spans="1:12">
      <c r="A16" s="4" t="s">
        <v>6</v>
      </c>
      <c r="B16" s="4"/>
      <c r="C16" s="4" t="s">
        <v>10</v>
      </c>
      <c r="D16" s="11">
        <v>0.5</v>
      </c>
      <c r="E16" s="4">
        <v>104</v>
      </c>
      <c r="F16" s="11">
        <f>+D16*E16</f>
        <v>52</v>
      </c>
      <c r="G16" s="4"/>
      <c r="H16" s="11"/>
      <c r="I16" s="4"/>
      <c r="J16" s="4"/>
      <c r="K16" s="4"/>
      <c r="L16" s="4"/>
    </row>
    <row r="17" spans="1:12">
      <c r="A17" s="4"/>
      <c r="B17" s="4"/>
      <c r="C17" s="4" t="s">
        <v>13</v>
      </c>
      <c r="D17" s="11">
        <v>0.5</v>
      </c>
      <c r="E17" s="4">
        <v>14</v>
      </c>
      <c r="F17" s="11">
        <f>+D17*E17</f>
        <v>7</v>
      </c>
      <c r="G17" s="4"/>
      <c r="H17" s="11"/>
      <c r="I17" s="4"/>
      <c r="J17" s="4"/>
      <c r="K17" s="4"/>
      <c r="L17" s="4"/>
    </row>
    <row r="18" spans="1:12">
      <c r="A18" s="4"/>
      <c r="B18" s="4"/>
      <c r="C18" s="4"/>
      <c r="D18" s="11"/>
      <c r="E18" s="4"/>
      <c r="F18" s="12">
        <f>SUM(F16:F17)</f>
        <v>59</v>
      </c>
      <c r="G18" s="4">
        <v>22</v>
      </c>
      <c r="H18" s="12">
        <f>+F18/G18</f>
        <v>2.6818181818181817</v>
      </c>
      <c r="I18" s="4"/>
      <c r="J18" s="4"/>
      <c r="K18" s="4"/>
      <c r="L18" s="4"/>
    </row>
    <row r="19" spans="1:12">
      <c r="A19" s="4"/>
      <c r="B19" s="4"/>
      <c r="C19" s="4" t="s">
        <v>11</v>
      </c>
      <c r="D19" s="11">
        <v>0.5</v>
      </c>
      <c r="E19" s="4">
        <v>36</v>
      </c>
      <c r="F19" s="12">
        <f>+D19*E19</f>
        <v>18</v>
      </c>
      <c r="G19" s="4">
        <v>13</v>
      </c>
      <c r="H19" s="12">
        <f>+F19/G19</f>
        <v>1.3846153846153846</v>
      </c>
      <c r="I19" s="4"/>
      <c r="J19" s="4"/>
      <c r="K19" s="4"/>
      <c r="L19" s="4"/>
    </row>
    <row r="20" spans="1:12">
      <c r="A20" s="4"/>
      <c r="B20" s="4"/>
      <c r="C20" s="4"/>
      <c r="D20" s="4"/>
      <c r="E20" s="4"/>
      <c r="F20" s="12"/>
      <c r="G20" s="4"/>
      <c r="H20" s="4"/>
      <c r="I20" s="4"/>
      <c r="J20" s="4"/>
      <c r="K20" s="4"/>
      <c r="L20" s="4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>
    <oddHeader>&amp;R&amp;A</oddHeader>
    <oddFooter>&amp;L&amp;"Times New Roman,Obyčejné"&amp;9Czech Cadet Open, Hodonín&amp;C&amp;"Arial,Obyčejné"&amp;P/&amp;N&amp;R&amp;"Times New Roman,Obyčejné"&amp;9tisk dne: &amp;D, 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activeCell="B7" sqref="B7:Q7"/>
    </sheetView>
  </sheetViews>
  <sheetFormatPr defaultRowHeight="12.75"/>
  <sheetData>
    <row r="1" spans="1:7" s="6" customFormat="1" ht="30">
      <c r="A1" s="13" t="s">
        <v>33</v>
      </c>
      <c r="B1" s="19"/>
      <c r="C1" s="19"/>
      <c r="D1" s="19"/>
      <c r="E1" s="19"/>
      <c r="F1" s="19"/>
    </row>
    <row r="4" spans="1:7">
      <c r="E4" t="s">
        <v>29</v>
      </c>
      <c r="F4" t="s">
        <v>30</v>
      </c>
      <c r="G4" t="s">
        <v>31</v>
      </c>
    </row>
    <row r="5" spans="1:7">
      <c r="A5">
        <v>1</v>
      </c>
      <c r="E5">
        <f>+COUNTIF('Umpires-schedule'!$E$6:$T$46,'Umpires- list'!$A5)</f>
        <v>9</v>
      </c>
      <c r="F5">
        <f>+COUNTIF('Umpires-schedule'!$U$6:$V$46,'Umpires- list'!$A5)</f>
        <v>1</v>
      </c>
      <c r="G5">
        <f>+E5+F5</f>
        <v>10</v>
      </c>
    </row>
    <row r="6" spans="1:7">
      <c r="A6">
        <v>2</v>
      </c>
      <c r="E6">
        <f>+COUNTIF('Umpires-schedule'!$E$6:$T$46,'Umpires- list'!$A6)</f>
        <v>9</v>
      </c>
      <c r="F6">
        <f>+COUNTIF('Umpires-schedule'!$U$6:$V$46,'Umpires- list'!$A6)</f>
        <v>1</v>
      </c>
      <c r="G6">
        <f t="shared" ref="G6:G32" si="0">+E6+F6</f>
        <v>10</v>
      </c>
    </row>
    <row r="7" spans="1:7">
      <c r="A7">
        <v>3</v>
      </c>
      <c r="E7">
        <f>+COUNTIF('Umpires-schedule'!$E$6:$T$46,'Umpires- list'!$A7)</f>
        <v>10</v>
      </c>
      <c r="F7">
        <f>+COUNTIF('Umpires-schedule'!$U$6:$V$46,'Umpires- list'!$A7)</f>
        <v>0</v>
      </c>
      <c r="G7">
        <f t="shared" si="0"/>
        <v>10</v>
      </c>
    </row>
    <row r="8" spans="1:7">
      <c r="A8">
        <v>4</v>
      </c>
      <c r="E8">
        <f>+COUNTIF('Umpires-schedule'!$E$6:$T$46,'Umpires- list'!$A8)</f>
        <v>10</v>
      </c>
      <c r="F8">
        <f>+COUNTIF('Umpires-schedule'!$U$6:$V$46,'Umpires- list'!$A8)</f>
        <v>0</v>
      </c>
      <c r="G8">
        <f t="shared" si="0"/>
        <v>10</v>
      </c>
    </row>
    <row r="9" spans="1:7">
      <c r="A9">
        <v>5</v>
      </c>
      <c r="E9">
        <f>+COUNTIF('Umpires-schedule'!$E$6:$T$46,'Umpires- list'!$A9)</f>
        <v>10</v>
      </c>
      <c r="F9">
        <f>+COUNTIF('Umpires-schedule'!$U$6:$V$46,'Umpires- list'!$A9)</f>
        <v>0</v>
      </c>
      <c r="G9">
        <f t="shared" si="0"/>
        <v>10</v>
      </c>
    </row>
    <row r="10" spans="1:7">
      <c r="A10">
        <v>6</v>
      </c>
      <c r="E10">
        <f>+COUNTIF('Umpires-schedule'!$E$6:$T$46,'Umpires- list'!$A10)</f>
        <v>10</v>
      </c>
      <c r="F10">
        <f>+COUNTIF('Umpires-schedule'!$U$6:$V$46,'Umpires- list'!$A10)</f>
        <v>0</v>
      </c>
      <c r="G10">
        <f t="shared" si="0"/>
        <v>10</v>
      </c>
    </row>
    <row r="11" spans="1:7">
      <c r="A11">
        <v>7</v>
      </c>
      <c r="E11">
        <f>+COUNTIF('Umpires-schedule'!$E$6:$T$46,'Umpires- list'!$A11)</f>
        <v>11</v>
      </c>
      <c r="F11">
        <f>+COUNTIF('Umpires-schedule'!$U$6:$V$46,'Umpires- list'!$A11)</f>
        <v>0</v>
      </c>
      <c r="G11">
        <f t="shared" si="0"/>
        <v>11</v>
      </c>
    </row>
    <row r="12" spans="1:7">
      <c r="A12">
        <v>8</v>
      </c>
      <c r="E12">
        <f>+COUNTIF('Umpires-schedule'!$E$6:$T$46,'Umpires- list'!$A12)</f>
        <v>11</v>
      </c>
      <c r="F12">
        <f>+COUNTIF('Umpires-schedule'!$U$6:$V$46,'Umpires- list'!$A12)</f>
        <v>0</v>
      </c>
      <c r="G12">
        <f t="shared" si="0"/>
        <v>11</v>
      </c>
    </row>
    <row r="13" spans="1:7">
      <c r="A13">
        <v>9</v>
      </c>
      <c r="E13">
        <f>+COUNTIF('Umpires-schedule'!$E$6:$T$46,'Umpires- list'!$A13)</f>
        <v>10</v>
      </c>
      <c r="F13">
        <f>+COUNTIF('Umpires-schedule'!$U$6:$V$46,'Umpires- list'!$A13)</f>
        <v>1</v>
      </c>
      <c r="G13">
        <f t="shared" si="0"/>
        <v>11</v>
      </c>
    </row>
    <row r="14" spans="1:7">
      <c r="A14">
        <v>10</v>
      </c>
      <c r="E14">
        <f>+COUNTIF('Umpires-schedule'!$E$6:$T$46,'Umpires- list'!$A14)</f>
        <v>10</v>
      </c>
      <c r="F14">
        <f>+COUNTIF('Umpires-schedule'!$U$6:$V$46,'Umpires- list'!$A14)</f>
        <v>1</v>
      </c>
      <c r="G14">
        <f t="shared" si="0"/>
        <v>11</v>
      </c>
    </row>
    <row r="15" spans="1:7">
      <c r="A15">
        <v>11</v>
      </c>
      <c r="E15">
        <f>+COUNTIF('Umpires-schedule'!$E$6:$T$46,'Umpires- list'!$A15)</f>
        <v>8</v>
      </c>
      <c r="F15">
        <f>+COUNTIF('Umpires-schedule'!$U$6:$V$46,'Umpires- list'!$A15)</f>
        <v>3</v>
      </c>
      <c r="G15">
        <f t="shared" si="0"/>
        <v>11</v>
      </c>
    </row>
    <row r="16" spans="1:7">
      <c r="A16">
        <v>12</v>
      </c>
      <c r="E16">
        <f>+COUNTIF('Umpires-schedule'!$E$6:$T$46,'Umpires- list'!$A16)</f>
        <v>8</v>
      </c>
      <c r="F16">
        <f>+COUNTIF('Umpires-schedule'!$U$6:$V$46,'Umpires- list'!$A16)</f>
        <v>3</v>
      </c>
      <c r="G16">
        <f t="shared" si="0"/>
        <v>11</v>
      </c>
    </row>
    <row r="17" spans="1:7">
      <c r="A17">
        <v>13</v>
      </c>
      <c r="E17">
        <f>+COUNTIF('Umpires-schedule'!$E$6:$T$46,'Umpires- list'!$A17)</f>
        <v>8</v>
      </c>
      <c r="F17">
        <f>+COUNTIF('Umpires-schedule'!$U$6:$V$46,'Umpires- list'!$A17)</f>
        <v>2</v>
      </c>
      <c r="G17">
        <f t="shared" si="0"/>
        <v>10</v>
      </c>
    </row>
    <row r="18" spans="1:7">
      <c r="A18">
        <v>14</v>
      </c>
      <c r="E18">
        <f>+COUNTIF('Umpires-schedule'!$E$6:$T$46,'Umpires- list'!$A18)</f>
        <v>8</v>
      </c>
      <c r="F18">
        <f>+COUNTIF('Umpires-schedule'!$U$6:$V$46,'Umpires- list'!$A18)</f>
        <v>2</v>
      </c>
      <c r="G18">
        <f t="shared" si="0"/>
        <v>10</v>
      </c>
    </row>
    <row r="19" spans="1:7">
      <c r="A19">
        <v>15</v>
      </c>
      <c r="E19">
        <f>+COUNTIF('Umpires-schedule'!$E$6:$T$46,'Umpires- list'!$A19)</f>
        <v>8</v>
      </c>
      <c r="F19">
        <f>+COUNTIF('Umpires-schedule'!$U$6:$V$46,'Umpires- list'!$A19)</f>
        <v>2</v>
      </c>
      <c r="G19">
        <f t="shared" si="0"/>
        <v>10</v>
      </c>
    </row>
    <row r="20" spans="1:7">
      <c r="A20">
        <v>16</v>
      </c>
      <c r="E20">
        <f>+COUNTIF('Umpires-schedule'!$E$6:$T$46,'Umpires- list'!$A20)</f>
        <v>8</v>
      </c>
      <c r="F20">
        <f>+COUNTIF('Umpires-schedule'!$U$6:$V$46,'Umpires- list'!$A20)</f>
        <v>2</v>
      </c>
      <c r="G20">
        <f t="shared" si="0"/>
        <v>10</v>
      </c>
    </row>
    <row r="21" spans="1:7">
      <c r="A21">
        <v>17</v>
      </c>
      <c r="E21">
        <f>+COUNTIF('Umpires-schedule'!$E$6:$T$46,'Umpires- list'!$A21)</f>
        <v>8</v>
      </c>
      <c r="F21">
        <f>+COUNTIF('Umpires-schedule'!$U$6:$V$46,'Umpires- list'!$A21)</f>
        <v>2</v>
      </c>
      <c r="G21">
        <f t="shared" si="0"/>
        <v>10</v>
      </c>
    </row>
    <row r="22" spans="1:7">
      <c r="A22">
        <v>18</v>
      </c>
      <c r="E22">
        <f>+COUNTIF('Umpires-schedule'!$E$6:$T$46,'Umpires- list'!$A22)</f>
        <v>8</v>
      </c>
      <c r="F22">
        <f>+COUNTIF('Umpires-schedule'!$U$6:$V$46,'Umpires- list'!$A22)</f>
        <v>2</v>
      </c>
      <c r="G22">
        <f t="shared" si="0"/>
        <v>10</v>
      </c>
    </row>
    <row r="23" spans="1:7">
      <c r="A23">
        <v>19</v>
      </c>
      <c r="E23">
        <f>+COUNTIF('Umpires-schedule'!$E$6:$T$46,'Umpires- list'!$A23)</f>
        <v>8</v>
      </c>
      <c r="F23">
        <f>+COUNTIF('Umpires-schedule'!$U$6:$V$46,'Umpires- list'!$A23)</f>
        <v>0</v>
      </c>
      <c r="G23">
        <f t="shared" si="0"/>
        <v>8</v>
      </c>
    </row>
    <row r="24" spans="1:7">
      <c r="A24">
        <v>20</v>
      </c>
      <c r="E24">
        <f>+COUNTIF('Umpires-schedule'!$E$6:$T$46,'Umpires- list'!$A24)</f>
        <v>8</v>
      </c>
      <c r="F24">
        <f>+COUNTIF('Umpires-schedule'!$U$6:$V$46,'Umpires- list'!$A24)</f>
        <v>0</v>
      </c>
      <c r="G24">
        <f t="shared" si="0"/>
        <v>8</v>
      </c>
    </row>
    <row r="25" spans="1:7">
      <c r="A25">
        <v>21</v>
      </c>
      <c r="E25">
        <f>+COUNTIF('Umpires-schedule'!$E$6:$T$46,'Umpires- list'!$A25)</f>
        <v>9</v>
      </c>
      <c r="F25">
        <f>+COUNTIF('Umpires-schedule'!$U$6:$V$46,'Umpires- list'!$A25)</f>
        <v>1</v>
      </c>
      <c r="G25">
        <f t="shared" si="0"/>
        <v>10</v>
      </c>
    </row>
    <row r="26" spans="1:7">
      <c r="A26">
        <v>22</v>
      </c>
      <c r="E26">
        <f>+COUNTIF('Umpires-schedule'!$E$6:$T$46,'Umpires- list'!$A26)</f>
        <v>9</v>
      </c>
      <c r="F26">
        <f>+COUNTIF('Umpires-schedule'!$U$6:$V$46,'Umpires- list'!$A26)</f>
        <v>1</v>
      </c>
      <c r="G26">
        <f t="shared" si="0"/>
        <v>10</v>
      </c>
    </row>
    <row r="27" spans="1:7">
      <c r="A27">
        <v>23</v>
      </c>
      <c r="E27">
        <f>+COUNTIF('Umpires-schedule'!$E$6:$T$46,'Umpires- list'!$A27)</f>
        <v>8</v>
      </c>
      <c r="F27">
        <f>+COUNTIF('Umpires-schedule'!$U$6:$V$46,'Umpires- list'!$A27)</f>
        <v>1</v>
      </c>
      <c r="G27">
        <f t="shared" si="0"/>
        <v>9</v>
      </c>
    </row>
    <row r="28" spans="1:7">
      <c r="A28">
        <v>24</v>
      </c>
      <c r="E28">
        <f>+COUNTIF('Umpires-schedule'!$E$6:$T$46,'Umpires- list'!$A28)</f>
        <v>8</v>
      </c>
      <c r="F28">
        <f>+COUNTIF('Umpires-schedule'!$U$6:$V$46,'Umpires- list'!$A28)</f>
        <v>1</v>
      </c>
      <c r="G28">
        <f t="shared" si="0"/>
        <v>9</v>
      </c>
    </row>
    <row r="29" spans="1:7">
      <c r="A29">
        <v>25</v>
      </c>
      <c r="E29">
        <f>+COUNTIF('Umpires-schedule'!$E$6:$T$46,'Umpires- list'!$A29)</f>
        <v>9</v>
      </c>
      <c r="F29">
        <f>+COUNTIF('Umpires-schedule'!$U$6:$V$46,'Umpires- list'!$A29)</f>
        <v>1</v>
      </c>
      <c r="G29">
        <f t="shared" si="0"/>
        <v>10</v>
      </c>
    </row>
    <row r="30" spans="1:7">
      <c r="A30">
        <v>26</v>
      </c>
      <c r="E30">
        <f>+COUNTIF('Umpires-schedule'!$E$6:$T$46,'Umpires- list'!$A30)</f>
        <v>9</v>
      </c>
      <c r="F30">
        <f>+COUNTIF('Umpires-schedule'!$U$6:$V$46,'Umpires- list'!$A30)</f>
        <v>1</v>
      </c>
      <c r="G30">
        <f t="shared" si="0"/>
        <v>10</v>
      </c>
    </row>
    <row r="31" spans="1:7">
      <c r="A31">
        <v>27</v>
      </c>
      <c r="E31">
        <f>+COUNTIF('Umpires-schedule'!$E$6:$T$46,'Umpires- list'!$A31)</f>
        <v>7</v>
      </c>
      <c r="F31">
        <f>+COUNTIF('Umpires-schedule'!$U$6:$V$46,'Umpires- list'!$A31)</f>
        <v>2</v>
      </c>
      <c r="G31">
        <f t="shared" si="0"/>
        <v>9</v>
      </c>
    </row>
    <row r="32" spans="1:7">
      <c r="A32">
        <v>28</v>
      </c>
      <c r="E32">
        <f>+COUNTIF('Umpires-schedule'!$E$6:$T$46,'Umpires- list'!$A32)</f>
        <v>7</v>
      </c>
      <c r="F32">
        <f>+COUNTIF('Umpires-schedule'!$U$6:$V$46,'Umpires- list'!$A32)</f>
        <v>2</v>
      </c>
      <c r="G32">
        <f t="shared" si="0"/>
        <v>9</v>
      </c>
    </row>
    <row r="33" spans="1:7">
      <c r="A33">
        <v>101</v>
      </c>
      <c r="E33">
        <f>+COUNTIF('Umpires-schedule'!$E$6:$T$46,'Umpires- list'!$A33)</f>
        <v>4</v>
      </c>
      <c r="F33">
        <f>+COUNTIF('Umpires-schedule'!$U$6:$V$46,'Umpires- list'!$A33)</f>
        <v>2</v>
      </c>
      <c r="G33">
        <f t="shared" ref="G33:G44" si="1">+E33+F33</f>
        <v>6</v>
      </c>
    </row>
    <row r="34" spans="1:7">
      <c r="A34">
        <v>102</v>
      </c>
      <c r="E34">
        <f>+COUNTIF('Umpires-schedule'!$E$6:$T$46,'Umpires- list'!$A34)</f>
        <v>4</v>
      </c>
      <c r="F34">
        <f>+COUNTIF('Umpires-schedule'!$U$6:$V$46,'Umpires- list'!$A34)</f>
        <v>2</v>
      </c>
      <c r="G34">
        <f t="shared" si="1"/>
        <v>6</v>
      </c>
    </row>
    <row r="35" spans="1:7">
      <c r="A35">
        <v>103</v>
      </c>
      <c r="E35">
        <f>+COUNTIF('Umpires-schedule'!$E$6:$T$46,'Umpires- list'!$A35)</f>
        <v>5</v>
      </c>
      <c r="F35">
        <f>+COUNTIF('Umpires-schedule'!$U$6:$V$46,'Umpires- list'!$A35)</f>
        <v>2</v>
      </c>
      <c r="G35">
        <f t="shared" si="1"/>
        <v>7</v>
      </c>
    </row>
    <row r="36" spans="1:7">
      <c r="A36">
        <v>104</v>
      </c>
      <c r="E36">
        <f>+COUNTIF('Umpires-schedule'!$E$6:$T$46,'Umpires- list'!$A36)</f>
        <v>5</v>
      </c>
      <c r="F36">
        <f>+COUNTIF('Umpires-schedule'!$U$6:$V$46,'Umpires- list'!$A36)</f>
        <v>2</v>
      </c>
      <c r="G36">
        <f t="shared" si="1"/>
        <v>7</v>
      </c>
    </row>
    <row r="37" spans="1:7">
      <c r="A37">
        <v>105</v>
      </c>
      <c r="E37">
        <f>+COUNTIF('Umpires-schedule'!$E$6:$T$46,'Umpires- list'!$A37)</f>
        <v>6</v>
      </c>
      <c r="F37">
        <f>+COUNTIF('Umpires-schedule'!$U$6:$V$46,'Umpires- list'!$A37)</f>
        <v>1</v>
      </c>
      <c r="G37">
        <f t="shared" si="1"/>
        <v>7</v>
      </c>
    </row>
    <row r="38" spans="1:7">
      <c r="A38">
        <v>106</v>
      </c>
      <c r="E38">
        <f>+COUNTIF('Umpires-schedule'!$E$6:$T$46,'Umpires- list'!$A38)</f>
        <v>6</v>
      </c>
      <c r="F38">
        <f>+COUNTIF('Umpires-schedule'!$U$6:$V$46,'Umpires- list'!$A38)</f>
        <v>1</v>
      </c>
      <c r="G38">
        <f t="shared" si="1"/>
        <v>7</v>
      </c>
    </row>
    <row r="39" spans="1:7">
      <c r="A39">
        <v>107</v>
      </c>
      <c r="E39">
        <f>+COUNTIF('Umpires-schedule'!$E$6:$T$46,'Umpires- list'!$A39)</f>
        <v>5</v>
      </c>
      <c r="F39">
        <f>+COUNTIF('Umpires-schedule'!$U$6:$V$46,'Umpires- list'!$A39)</f>
        <v>2</v>
      </c>
      <c r="G39">
        <f t="shared" si="1"/>
        <v>7</v>
      </c>
    </row>
    <row r="40" spans="1:7">
      <c r="A40">
        <v>108</v>
      </c>
      <c r="E40">
        <f>+COUNTIF('Umpires-schedule'!$E$6:$T$46,'Umpires- list'!$A40)</f>
        <v>5</v>
      </c>
      <c r="F40">
        <f>+COUNTIF('Umpires-schedule'!$U$6:$V$46,'Umpires- list'!$A40)</f>
        <v>2</v>
      </c>
      <c r="G40">
        <f t="shared" si="1"/>
        <v>7</v>
      </c>
    </row>
    <row r="41" spans="1:7">
      <c r="A41">
        <v>109</v>
      </c>
      <c r="E41">
        <f>+COUNTIF('Umpires-schedule'!$E$6:$T$46,'Umpires- list'!$A41)</f>
        <v>4</v>
      </c>
      <c r="F41">
        <f>+COUNTIF('Umpires-schedule'!$U$6:$V$46,'Umpires- list'!$A41)</f>
        <v>3</v>
      </c>
      <c r="G41">
        <f t="shared" si="1"/>
        <v>7</v>
      </c>
    </row>
    <row r="42" spans="1:7">
      <c r="A42">
        <v>110</v>
      </c>
      <c r="E42">
        <f>+COUNTIF('Umpires-schedule'!$E$6:$T$46,'Umpires- list'!$A42)</f>
        <v>4</v>
      </c>
      <c r="F42">
        <f>+COUNTIF('Umpires-schedule'!$U$6:$V$46,'Umpires- list'!$A42)</f>
        <v>3</v>
      </c>
      <c r="G42">
        <f t="shared" si="1"/>
        <v>7</v>
      </c>
    </row>
    <row r="43" spans="1:7">
      <c r="A43">
        <v>111</v>
      </c>
      <c r="E43">
        <f>+COUNTIF('Umpires-schedule'!$E$6:$T$46,'Umpires- list'!$A43)</f>
        <v>4</v>
      </c>
      <c r="F43">
        <f>+COUNTIF('Umpires-schedule'!$U$6:$V$46,'Umpires- list'!$A43)</f>
        <v>2</v>
      </c>
      <c r="G43">
        <f t="shared" si="1"/>
        <v>6</v>
      </c>
    </row>
    <row r="44" spans="1:7">
      <c r="A44">
        <v>112</v>
      </c>
      <c r="E44">
        <f>+COUNTIF('Umpires-schedule'!$E$6:$T$46,'Umpires- list'!$A44)</f>
        <v>4</v>
      </c>
      <c r="F44">
        <f>+COUNTIF('Umpires-schedule'!$U$6:$V$46,'Umpires- list'!$A44)</f>
        <v>2</v>
      </c>
      <c r="G44">
        <f t="shared" si="1"/>
        <v>6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verticalDpi="0" r:id="rId1"/>
  <headerFooter alignWithMargins="0">
    <oddHeader>&amp;R&amp;A</oddHeader>
    <oddFooter>&amp;L&amp;"Times New Roman,Regular"&amp;9Mistrovství České republiky, Praha&amp;C&amp;"Arial,Regular"&amp;P/&amp;N&amp;R&amp;"Times New Roman,Regular"&amp;9tisk dne: &amp;D,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MČR Skuteč</vt:lpstr>
      <vt:lpstr>2011</vt:lpstr>
      <vt:lpstr>Individuals-cnt</vt:lpstr>
      <vt:lpstr>Individuals-schedule</vt:lpstr>
      <vt:lpstr>Individuals-PlayingArea</vt:lpstr>
      <vt:lpstr>Umpires-schedule</vt:lpstr>
      <vt:lpstr>UmpiresDuty</vt:lpstr>
      <vt:lpstr>Umpires-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Bohumský</dc:creator>
  <cp:lastModifiedBy>Pepino</cp:lastModifiedBy>
  <cp:lastPrinted>2011-02-27T19:58:18Z</cp:lastPrinted>
  <dcterms:created xsi:type="dcterms:W3CDTF">2002-11-25T13:56:13Z</dcterms:created>
  <dcterms:modified xsi:type="dcterms:W3CDTF">2012-05-03T22:56:20Z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187552113</vt:i4>
  </property>
  <property fmtid="{D5CDD505-2E9C-101B-9397-08002B2CF9AE}" pid="3" name="_EmailSubject">
    <vt:lpwstr>Sestava život Universal</vt:lpwstr>
  </property>
  <property fmtid="{D5CDD505-2E9C-101B-9397-08002B2CF9AE}" pid="4" name="_AuthorEmail">
    <vt:lpwstr>alice.kubatova@unionpoj.cz</vt:lpwstr>
  </property>
  <property fmtid="{D5CDD505-2E9C-101B-9397-08002B2CF9AE}" pid="5" name="_AuthorEmailDisplayName">
    <vt:lpwstr>alice kubátová</vt:lpwstr>
  </property>
  <property fmtid="{D5CDD505-2E9C-101B-9397-08002B2CF9AE}" pid="6" name="_ReviewingToolsShownOnce">
    <vt:lpwstr/>
  </property>
</Properties>
</file>