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635" windowWidth="14625" windowHeight="10815" activeTab="0"/>
  </bookViews>
  <sheets>
    <sheet name="Návrh 0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<sst xmlns="http://schemas.openxmlformats.org/spreadsheetml/2006/main" count="152" uniqueCount="99">
  <si>
    <t>1.kapitola</t>
  </si>
  <si>
    <t>Sazka</t>
  </si>
  <si>
    <t>A. Příjmy</t>
  </si>
  <si>
    <t>B. Výdaje</t>
  </si>
  <si>
    <t>ČAST</t>
  </si>
  <si>
    <t>dotace</t>
  </si>
  <si>
    <t>Nakupované služby</t>
  </si>
  <si>
    <t>C. Rozdíl</t>
  </si>
  <si>
    <t>2.kapitola</t>
  </si>
  <si>
    <t>Reprezentace</t>
  </si>
  <si>
    <t>A.Příjmy</t>
  </si>
  <si>
    <t>MŠMT</t>
  </si>
  <si>
    <t>reprezentace</t>
  </si>
  <si>
    <t>B.Výdaje</t>
  </si>
  <si>
    <t>(dospělí i mládež)</t>
  </si>
  <si>
    <t>C.Rozdíl</t>
  </si>
  <si>
    <t>3.kapitola</t>
  </si>
  <si>
    <t>Talentovaná mládež</t>
  </si>
  <si>
    <t>Sportovní příprava talentované mládeže</t>
  </si>
  <si>
    <t>4.kapitola</t>
  </si>
  <si>
    <t>Sportovní třídy</t>
  </si>
  <si>
    <t xml:space="preserve">dotace třídám </t>
  </si>
  <si>
    <t>5.kapitola</t>
  </si>
  <si>
    <t>SCM</t>
  </si>
  <si>
    <t>6.kapitola</t>
  </si>
  <si>
    <t>Ostatní příjmy</t>
  </si>
  <si>
    <t>Prodej sportovního zboží</t>
  </si>
  <si>
    <t>Oddíly</t>
  </si>
  <si>
    <t>Užití ostatních příjmů</t>
  </si>
  <si>
    <t>Výsledek kapitoly</t>
  </si>
  <si>
    <t>Celkem výsledek hospodaření ČAST</t>
  </si>
  <si>
    <t>doplatek</t>
  </si>
  <si>
    <t>celkem</t>
  </si>
  <si>
    <t>A.Příjmy celkem</t>
  </si>
  <si>
    <t>B.Výdaje celkem</t>
  </si>
  <si>
    <t>Školení</t>
  </si>
  <si>
    <t>trenérů</t>
  </si>
  <si>
    <t>rozhodčích</t>
  </si>
  <si>
    <t>Dotace</t>
  </si>
  <si>
    <t>KSST</t>
  </si>
  <si>
    <t>Rozhodčí</t>
  </si>
  <si>
    <t>zahraniční cestovné</t>
  </si>
  <si>
    <t>ČOV</t>
  </si>
  <si>
    <t>Registrace</t>
  </si>
  <si>
    <t>náklady na registraci</t>
  </si>
  <si>
    <t>Vklady do soutěží</t>
  </si>
  <si>
    <t>Přestupy</t>
  </si>
  <si>
    <t>Prodej drobného materiálu</t>
  </si>
  <si>
    <t>Příjmy celkem</t>
  </si>
  <si>
    <t>Výdaje celkem</t>
  </si>
  <si>
    <t>Rozdíl</t>
  </si>
  <si>
    <t>Vratka půjčky ČSTV</t>
  </si>
  <si>
    <t xml:space="preserve">  Sazka</t>
  </si>
  <si>
    <t xml:space="preserve">  Reprezentace</t>
  </si>
  <si>
    <t xml:space="preserve">  Talentovaná mládež</t>
  </si>
  <si>
    <t xml:space="preserve">  Sportovní třídy</t>
  </si>
  <si>
    <t xml:space="preserve">  SCM</t>
  </si>
  <si>
    <t xml:space="preserve">  Ostatní příjmy a výdaje</t>
  </si>
  <si>
    <t>Ostatní příjmy a výdaje</t>
  </si>
  <si>
    <t>Ostatní výdaje</t>
  </si>
  <si>
    <t xml:space="preserve">Propagace </t>
  </si>
  <si>
    <t>Půjčka ČSTV</t>
  </si>
  <si>
    <t>účetnictví, ČSTV, materiál,různé</t>
  </si>
  <si>
    <t>Medaile, poháry, diplomy, atd.</t>
  </si>
  <si>
    <t xml:space="preserve">Opravy a údržba </t>
  </si>
  <si>
    <t>REKAPITULACE ROZPOČTU</t>
  </si>
  <si>
    <t>Rekapitulace   příjmů a výdajů ČAST</t>
  </si>
  <si>
    <t>kanc.technika</t>
  </si>
  <si>
    <t>ČMKV, SW</t>
  </si>
  <si>
    <t>Úroky</t>
  </si>
  <si>
    <t>Datum zprac.</t>
  </si>
  <si>
    <t>čerpání</t>
  </si>
  <si>
    <t>ostatní půjčky</t>
  </si>
  <si>
    <t xml:space="preserve">Rozpočet ČAST  2008 </t>
  </si>
  <si>
    <t>Sazka 2006</t>
  </si>
  <si>
    <t>náklady 2007, hrazené 2008</t>
  </si>
  <si>
    <t>MF 2008</t>
  </si>
  <si>
    <t>Sponzoři a reklama</t>
  </si>
  <si>
    <t>Příprava MEJ 2009</t>
  </si>
  <si>
    <t>Sazka 2007</t>
  </si>
  <si>
    <t xml:space="preserve">  Poznámka</t>
  </si>
  <si>
    <t>Příjem z evidenčních poplatků</t>
  </si>
  <si>
    <t>Přiděleno krajským svazům</t>
  </si>
  <si>
    <t>Přiděleno regionálním svazům</t>
  </si>
  <si>
    <t>Index</t>
  </si>
  <si>
    <t>Výdaje 2007, hrazené 2008</t>
  </si>
  <si>
    <t>čerp.1-9</t>
  </si>
  <si>
    <t>vratka ostatních půjček+odm</t>
  </si>
  <si>
    <t>mzdy zam.</t>
  </si>
  <si>
    <t xml:space="preserve"> OON, www</t>
  </si>
  <si>
    <t>řízení ČAST</t>
  </si>
  <si>
    <t>nájmy, admin, energie, …</t>
  </si>
  <si>
    <t xml:space="preserve">celkem </t>
  </si>
  <si>
    <t>komise ČAST</t>
  </si>
  <si>
    <t xml:space="preserve"> </t>
  </si>
  <si>
    <t>VV,ředitel,konference, komise</t>
  </si>
  <si>
    <t>národ.soutěže</t>
  </si>
  <si>
    <t>M ČR, ČP, kval.liga, Extraliga</t>
  </si>
  <si>
    <t>teletext, galavečer,propagace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</si>
</sst>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2" fillId="0" borderId="2" xfId="0" applyFont="1" applyBorder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4" borderId="2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Border="1" applyAlignment="1">
      <alignment/>
    </xf>
    <xf numFmtId="14" fontId="2" fillId="4" borderId="0" xfId="0" applyNumberFormat="1" applyFont="1" applyFill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14" fontId="1" fillId="4" borderId="5" xfId="0" applyNumberFormat="1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0" xfId="0" applyFill="1" applyAlignment="1">
      <alignment/>
    </xf>
    <xf numFmtId="0" fontId="1" fillId="5" borderId="4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2" borderId="12" xfId="0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4" borderId="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4" fontId="2" fillId="3" borderId="0" xfId="0" applyNumberFormat="1" applyFont="1" applyFill="1" applyAlignment="1">
      <alignment/>
    </xf>
    <xf numFmtId="0" fontId="0" fillId="2" borderId="11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2">
      <pane ySplit="990" topLeftCell="BM73" activePane="bottomLeft" state="split"/>
      <selection pane="topLeft" activeCell="J2" sqref="J1:J16384"/>
      <selection pane="bottomLeft" activeCell="M11" sqref="M11"/>
    </sheetView>
  </sheetViews>
  <sheetFormatPr defaultColWidth="9.00390625" defaultRowHeight="12.75"/>
  <cols>
    <col min="1" max="1" width="3.875" style="0" customWidth="1"/>
    <col min="2" max="2" width="11.25390625" style="0" customWidth="1"/>
    <col min="3" max="3" width="7.75390625" style="0" customWidth="1"/>
    <col min="4" max="4" width="12.375" style="0" customWidth="1"/>
    <col min="6" max="6" width="10.125" style="0" bestFit="1" customWidth="1"/>
    <col min="8" max="11" width="9.125" style="43" customWidth="1"/>
    <col min="12" max="13" width="10.125" style="0" bestFit="1" customWidth="1"/>
  </cols>
  <sheetData>
    <row r="1" spans="1:13" ht="12.75">
      <c r="A1" s="4" t="s">
        <v>73</v>
      </c>
      <c r="E1" s="17"/>
      <c r="F1" s="79"/>
      <c r="H1" s="55"/>
      <c r="I1" s="55"/>
      <c r="J1" s="55"/>
      <c r="K1" s="55"/>
      <c r="L1" s="29">
        <v>39752</v>
      </c>
      <c r="M1" s="2" t="s">
        <v>70</v>
      </c>
    </row>
    <row r="2" spans="1:13" ht="12.75">
      <c r="A2" s="18"/>
      <c r="B2" s="18"/>
      <c r="C2" s="18"/>
      <c r="D2" s="18"/>
      <c r="E2" s="18"/>
      <c r="F2" s="18"/>
      <c r="G2" s="18"/>
      <c r="H2" s="75">
        <v>2007</v>
      </c>
      <c r="I2" s="75">
        <v>2008</v>
      </c>
      <c r="J2" s="75">
        <v>2008</v>
      </c>
      <c r="K2" s="75" t="s">
        <v>84</v>
      </c>
      <c r="L2" s="22"/>
      <c r="M2" s="18"/>
    </row>
    <row r="3" spans="1:13" ht="12.75">
      <c r="A3" s="19" t="s">
        <v>0</v>
      </c>
      <c r="B3" s="19"/>
      <c r="C3" s="19" t="s">
        <v>1</v>
      </c>
      <c r="D3" s="20"/>
      <c r="E3" s="20"/>
      <c r="F3" s="20"/>
      <c r="G3" s="20"/>
      <c r="H3" s="44" t="s">
        <v>71</v>
      </c>
      <c r="I3" s="44"/>
      <c r="J3" s="44" t="s">
        <v>86</v>
      </c>
      <c r="K3" s="44" t="s">
        <v>71</v>
      </c>
      <c r="L3" s="23" t="s">
        <v>80</v>
      </c>
      <c r="M3" s="20"/>
    </row>
    <row r="4" spans="2:13" ht="11.25" customHeight="1">
      <c r="B4" t="s">
        <v>2</v>
      </c>
      <c r="H4" s="45">
        <v>3554</v>
      </c>
      <c r="I4" s="45">
        <v>3808</v>
      </c>
      <c r="J4" s="45">
        <v>864.3</v>
      </c>
      <c r="K4" s="45">
        <f>ROUND(J4/I4*100,2)</f>
        <v>22.7</v>
      </c>
      <c r="L4" s="33"/>
      <c r="M4" s="4"/>
    </row>
    <row r="5" spans="5:13" ht="11.25" customHeight="1">
      <c r="E5" s="62" t="s">
        <v>31</v>
      </c>
      <c r="F5" s="62" t="s">
        <v>76</v>
      </c>
      <c r="H5" s="45"/>
      <c r="I5" s="45">
        <v>1780</v>
      </c>
      <c r="J5" s="45">
        <v>1748.6</v>
      </c>
      <c r="K5" s="45">
        <f>ROUND(J5/I5*100,2)</f>
        <v>98.24</v>
      </c>
      <c r="L5" s="36"/>
      <c r="M5" s="4"/>
    </row>
    <row r="6" spans="5:13" ht="11.25" customHeight="1">
      <c r="E6" s="62" t="s">
        <v>31</v>
      </c>
      <c r="F6" s="62" t="s">
        <v>74</v>
      </c>
      <c r="H6" s="45">
        <v>587</v>
      </c>
      <c r="I6" s="45">
        <v>747</v>
      </c>
      <c r="J6" s="45"/>
      <c r="K6" s="45">
        <f>ROUND(J6/I6*100,2)</f>
        <v>0</v>
      </c>
      <c r="L6" s="36"/>
      <c r="M6" s="4"/>
    </row>
    <row r="7" spans="5:13" ht="11.25" customHeight="1">
      <c r="E7" t="s">
        <v>31</v>
      </c>
      <c r="F7" t="s">
        <v>79</v>
      </c>
      <c r="H7" s="45"/>
      <c r="I7" s="45">
        <v>254</v>
      </c>
      <c r="J7" s="45">
        <v>254</v>
      </c>
      <c r="K7" s="45">
        <f>ROUND(J7/I7*100,2)</f>
        <v>100</v>
      </c>
      <c r="L7" s="33"/>
      <c r="M7" s="4"/>
    </row>
    <row r="8" spans="2:13" ht="11.25" customHeight="1">
      <c r="B8" s="1" t="s">
        <v>33</v>
      </c>
      <c r="C8" s="1"/>
      <c r="D8" s="1"/>
      <c r="E8" s="1"/>
      <c r="F8" s="1"/>
      <c r="G8" s="1"/>
      <c r="H8" s="47">
        <f>SUM(H4:H7)</f>
        <v>4141</v>
      </c>
      <c r="I8" s="47">
        <f>SUM(I4:I7)</f>
        <v>6589</v>
      </c>
      <c r="J8" s="47">
        <f>SUM(J4:J7)</f>
        <v>2866.8999999999996</v>
      </c>
      <c r="K8" s="60">
        <f>ROUND(J8/I8*100,2)</f>
        <v>43.51</v>
      </c>
      <c r="L8" s="35"/>
      <c r="M8" s="1"/>
    </row>
    <row r="9" spans="2:12" ht="11.25" customHeight="1">
      <c r="B9" t="s">
        <v>3</v>
      </c>
      <c r="C9" t="s">
        <v>4</v>
      </c>
      <c r="D9" s="14" t="s">
        <v>90</v>
      </c>
      <c r="E9" t="s">
        <v>88</v>
      </c>
      <c r="F9" s="98" t="s">
        <v>89</v>
      </c>
      <c r="H9" s="45"/>
      <c r="I9" s="45"/>
      <c r="J9" s="45"/>
      <c r="K9" s="45"/>
      <c r="L9" s="33"/>
    </row>
    <row r="10" spans="5:12" ht="11.25" customHeight="1">
      <c r="E10" t="s">
        <v>91</v>
      </c>
      <c r="H10" s="45"/>
      <c r="I10" s="45"/>
      <c r="J10" s="45"/>
      <c r="K10" s="45"/>
      <c r="L10" s="33"/>
    </row>
    <row r="11" spans="4:13" ht="11.25" customHeight="1">
      <c r="D11" s="15"/>
      <c r="E11" s="15" t="s">
        <v>92</v>
      </c>
      <c r="F11" s="1"/>
      <c r="G11" s="1"/>
      <c r="H11" s="100">
        <v>2196</v>
      </c>
      <c r="I11" s="100">
        <v>2194</v>
      </c>
      <c r="J11" s="100">
        <v>1883</v>
      </c>
      <c r="K11" s="60">
        <v>85.82</v>
      </c>
      <c r="L11" s="35"/>
      <c r="M11" s="1"/>
    </row>
    <row r="12" spans="4:12" ht="11.25" customHeight="1">
      <c r="D12" s="14" t="s">
        <v>93</v>
      </c>
      <c r="E12" t="s">
        <v>95</v>
      </c>
      <c r="H12" s="101"/>
      <c r="I12" s="101"/>
      <c r="J12" s="101"/>
      <c r="K12" s="45"/>
      <c r="L12" s="33"/>
    </row>
    <row r="13" spans="4:13" ht="11.25" customHeight="1">
      <c r="D13" s="15" t="s">
        <v>94</v>
      </c>
      <c r="E13" s="15" t="s">
        <v>32</v>
      </c>
      <c r="F13" s="15"/>
      <c r="G13" s="15"/>
      <c r="H13" s="100">
        <v>1017</v>
      </c>
      <c r="I13" s="100">
        <v>1026</v>
      </c>
      <c r="J13" s="100">
        <v>483</v>
      </c>
      <c r="K13" s="60">
        <f>ROUND(J13/I13*100,2)</f>
        <v>47.08</v>
      </c>
      <c r="L13" s="25"/>
      <c r="M13" s="15"/>
    </row>
    <row r="14" spans="4:12" ht="11.25" customHeight="1">
      <c r="D14" s="99" t="s">
        <v>96</v>
      </c>
      <c r="E14" t="s">
        <v>97</v>
      </c>
      <c r="H14" s="101" t="s">
        <v>94</v>
      </c>
      <c r="I14" s="101" t="s">
        <v>94</v>
      </c>
      <c r="J14" s="101" t="s">
        <v>94</v>
      </c>
      <c r="K14" s="45" t="s">
        <v>94</v>
      </c>
      <c r="L14" s="33"/>
    </row>
    <row r="15" spans="4:13" ht="11.25" customHeight="1">
      <c r="D15" s="15" t="s">
        <v>94</v>
      </c>
      <c r="E15" s="15" t="s">
        <v>32</v>
      </c>
      <c r="F15" s="15"/>
      <c r="G15" s="15"/>
      <c r="H15" s="100">
        <v>707</v>
      </c>
      <c r="I15" s="100">
        <v>745</v>
      </c>
      <c r="J15" s="100">
        <v>822</v>
      </c>
      <c r="K15" s="60">
        <v>110.34</v>
      </c>
      <c r="L15" s="25"/>
      <c r="M15" s="15"/>
    </row>
    <row r="16" spans="4:12" ht="11.25" customHeight="1">
      <c r="D16" s="99" t="s">
        <v>60</v>
      </c>
      <c r="E16" t="s">
        <v>98</v>
      </c>
      <c r="H16" s="101" t="s">
        <v>94</v>
      </c>
      <c r="I16" s="101" t="s">
        <v>94</v>
      </c>
      <c r="J16" s="101" t="s">
        <v>94</v>
      </c>
      <c r="K16" s="45" t="s">
        <v>94</v>
      </c>
      <c r="L16" s="33"/>
    </row>
    <row r="17" spans="4:13" ht="11.25" customHeight="1">
      <c r="D17" s="15" t="s">
        <v>94</v>
      </c>
      <c r="E17" s="15" t="s">
        <v>32</v>
      </c>
      <c r="F17" s="15"/>
      <c r="G17" s="15"/>
      <c r="H17" s="100">
        <v>382</v>
      </c>
      <c r="I17" s="100">
        <v>400</v>
      </c>
      <c r="J17" s="100">
        <v>328</v>
      </c>
      <c r="K17" s="60">
        <v>82</v>
      </c>
      <c r="L17" s="25"/>
      <c r="M17" s="15"/>
    </row>
    <row r="18" spans="4:13" ht="11.25" customHeight="1">
      <c r="D18" s="16"/>
      <c r="E18" s="16"/>
      <c r="F18" s="16"/>
      <c r="G18" s="16"/>
      <c r="H18" s="48"/>
      <c r="I18" s="48"/>
      <c r="J18" s="48"/>
      <c r="K18" s="45"/>
      <c r="L18" s="34"/>
      <c r="M18" s="16"/>
    </row>
    <row r="19" spans="3:12" ht="11.25" customHeight="1">
      <c r="C19" t="s">
        <v>35</v>
      </c>
      <c r="E19" t="s">
        <v>36</v>
      </c>
      <c r="H19" s="45">
        <v>66</v>
      </c>
      <c r="I19" s="45">
        <v>60</v>
      </c>
      <c r="J19" s="45">
        <v>25</v>
      </c>
      <c r="K19" s="45">
        <f aca="true" t="shared" si="0" ref="K19:K28">ROUND(J19/I19*100,2)</f>
        <v>41.67</v>
      </c>
      <c r="L19" s="33"/>
    </row>
    <row r="20" spans="5:12" ht="11.25" customHeight="1">
      <c r="E20" s="9" t="s">
        <v>37</v>
      </c>
      <c r="H20" s="45">
        <v>21</v>
      </c>
      <c r="I20" s="45">
        <v>25</v>
      </c>
      <c r="J20" s="45">
        <v>12</v>
      </c>
      <c r="K20" s="45">
        <f t="shared" si="0"/>
        <v>48</v>
      </c>
      <c r="L20" s="33"/>
    </row>
    <row r="21" spans="3:12" ht="11.25" customHeight="1">
      <c r="C21" t="s">
        <v>40</v>
      </c>
      <c r="E21" s="9" t="s">
        <v>41</v>
      </c>
      <c r="H21" s="45">
        <v>62</v>
      </c>
      <c r="I21" s="45">
        <v>65</v>
      </c>
      <c r="J21" s="45">
        <v>38</v>
      </c>
      <c r="K21" s="45">
        <f t="shared" si="0"/>
        <v>58.46</v>
      </c>
      <c r="L21" s="33"/>
    </row>
    <row r="22" spans="3:12" ht="11.25" customHeight="1">
      <c r="C22" t="s">
        <v>6</v>
      </c>
      <c r="E22" s="2" t="s">
        <v>62</v>
      </c>
      <c r="H22" s="45">
        <v>399</v>
      </c>
      <c r="I22" s="45">
        <v>400</v>
      </c>
      <c r="J22" s="45">
        <v>297</v>
      </c>
      <c r="K22" s="45">
        <f t="shared" si="0"/>
        <v>74.25</v>
      </c>
      <c r="L22" s="33"/>
    </row>
    <row r="23" spans="3:12" ht="11.25" customHeight="1">
      <c r="C23" t="s">
        <v>63</v>
      </c>
      <c r="E23" s="2"/>
      <c r="H23" s="45">
        <v>39</v>
      </c>
      <c r="I23" s="45">
        <v>30</v>
      </c>
      <c r="J23" s="45">
        <v>43</v>
      </c>
      <c r="K23" s="45">
        <f t="shared" si="0"/>
        <v>143.33</v>
      </c>
      <c r="L23" s="33"/>
    </row>
    <row r="24" spans="3:12" ht="11.25" customHeight="1">
      <c r="C24" t="s">
        <v>64</v>
      </c>
      <c r="E24" s="2" t="s">
        <v>67</v>
      </c>
      <c r="H24" s="45">
        <v>19</v>
      </c>
      <c r="I24" s="45">
        <v>30</v>
      </c>
      <c r="J24" s="45">
        <v>18</v>
      </c>
      <c r="K24" s="45">
        <f t="shared" si="0"/>
        <v>60</v>
      </c>
      <c r="L24" s="33"/>
    </row>
    <row r="25" spans="3:12" ht="11.25" customHeight="1">
      <c r="C25" t="s">
        <v>38</v>
      </c>
      <c r="E25" t="s">
        <v>39</v>
      </c>
      <c r="H25" s="45">
        <v>140</v>
      </c>
      <c r="I25" s="45">
        <v>420</v>
      </c>
      <c r="J25" s="45">
        <v>140</v>
      </c>
      <c r="K25" s="45">
        <f t="shared" si="0"/>
        <v>33.33</v>
      </c>
      <c r="L25" s="33"/>
    </row>
    <row r="26" spans="1:13" ht="11.25" customHeight="1">
      <c r="A26" s="1"/>
      <c r="B26" s="1"/>
      <c r="C26" s="1"/>
      <c r="D26" s="1"/>
      <c r="E26" s="1" t="s">
        <v>68</v>
      </c>
      <c r="F26" s="1"/>
      <c r="G26" s="1"/>
      <c r="H26" s="49">
        <v>40</v>
      </c>
      <c r="I26" s="49">
        <v>40</v>
      </c>
      <c r="J26" s="49">
        <v>18</v>
      </c>
      <c r="K26" s="60">
        <f t="shared" si="0"/>
        <v>45</v>
      </c>
      <c r="L26" s="35"/>
      <c r="M26" s="1"/>
    </row>
    <row r="27" spans="2:12" ht="11.25" customHeight="1">
      <c r="B27" t="s">
        <v>34</v>
      </c>
      <c r="H27" s="50">
        <f>H11+H13+H15+H17+H19+H20+H21+H22+H25+H26</f>
        <v>5030</v>
      </c>
      <c r="I27" s="56">
        <f>I11+I13+I15+I17+I19+I20+I21+I22+I23+I24+I25+I26</f>
        <v>5435</v>
      </c>
      <c r="J27" s="56">
        <f>J11+J13+J15+J17+J19+J20+J21+J22+J23+J24+J25+J26</f>
        <v>4107</v>
      </c>
      <c r="K27" s="45">
        <f t="shared" si="0"/>
        <v>75.57</v>
      </c>
      <c r="L27" s="41"/>
    </row>
    <row r="28" spans="1:13" ht="11.25" customHeight="1">
      <c r="A28" s="64"/>
      <c r="B28" s="65" t="s">
        <v>7</v>
      </c>
      <c r="C28" s="64"/>
      <c r="D28" s="64"/>
      <c r="E28" s="66"/>
      <c r="F28" s="64"/>
      <c r="G28" s="64"/>
      <c r="H28" s="67">
        <f>H8-H27</f>
        <v>-889</v>
      </c>
      <c r="I28" s="67">
        <f>I8-I27</f>
        <v>1154</v>
      </c>
      <c r="J28" s="67">
        <f>J8-J27</f>
        <v>-1240.1000000000004</v>
      </c>
      <c r="K28" s="80">
        <f t="shared" si="0"/>
        <v>-107.46</v>
      </c>
      <c r="L28" s="68"/>
      <c r="M28" s="64"/>
    </row>
    <row r="29" spans="1:13" ht="11.25" customHeight="1">
      <c r="A29" s="11"/>
      <c r="B29" s="17"/>
      <c r="C29" s="11"/>
      <c r="D29" s="11"/>
      <c r="E29" s="11"/>
      <c r="F29" s="11"/>
      <c r="G29" s="11"/>
      <c r="H29" s="52"/>
      <c r="I29" s="52"/>
      <c r="J29" s="52"/>
      <c r="K29" s="45"/>
      <c r="L29" s="36"/>
      <c r="M29" s="11"/>
    </row>
    <row r="30" spans="1:13" ht="11.25" customHeight="1">
      <c r="A30" s="18"/>
      <c r="B30" s="18"/>
      <c r="C30" s="18"/>
      <c r="D30" s="18"/>
      <c r="E30" s="21"/>
      <c r="F30" s="18"/>
      <c r="G30" s="18"/>
      <c r="H30" s="75">
        <v>2007</v>
      </c>
      <c r="I30" s="75">
        <f>I2</f>
        <v>2008</v>
      </c>
      <c r="J30" s="75">
        <f>J2</f>
        <v>2008</v>
      </c>
      <c r="K30" s="75" t="s">
        <v>84</v>
      </c>
      <c r="L30" s="37"/>
      <c r="M30" s="18"/>
    </row>
    <row r="31" spans="1:13" ht="11.25" customHeight="1">
      <c r="A31" s="19" t="s">
        <v>8</v>
      </c>
      <c r="B31" s="20"/>
      <c r="C31" s="19" t="s">
        <v>9</v>
      </c>
      <c r="D31" s="20"/>
      <c r="E31" s="20" t="s">
        <v>14</v>
      </c>
      <c r="F31" s="20"/>
      <c r="G31" s="20"/>
      <c r="H31" s="44" t="str">
        <f>H3</f>
        <v>čerpání</v>
      </c>
      <c r="I31" s="44">
        <f>I3</f>
        <v>0</v>
      </c>
      <c r="J31" s="44" t="str">
        <f>J3</f>
        <v>čerp.1-9</v>
      </c>
      <c r="K31" s="44" t="s">
        <v>71</v>
      </c>
      <c r="L31" s="38">
        <f>L1</f>
        <v>39752</v>
      </c>
      <c r="M31" s="20"/>
    </row>
    <row r="32" spans="8:12" ht="11.25" customHeight="1">
      <c r="H32" s="45"/>
      <c r="I32" s="45"/>
      <c r="J32" s="45"/>
      <c r="K32" s="45"/>
      <c r="L32" s="33"/>
    </row>
    <row r="33" spans="2:12" ht="11.25" customHeight="1">
      <c r="B33" t="s">
        <v>10</v>
      </c>
      <c r="D33" t="s">
        <v>11</v>
      </c>
      <c r="E33" t="s">
        <v>12</v>
      </c>
      <c r="H33" s="45">
        <v>3415</v>
      </c>
      <c r="I33" s="45">
        <v>3332</v>
      </c>
      <c r="J33" s="45">
        <v>3403</v>
      </c>
      <c r="K33" s="45">
        <f>ROUND(J33/I33*100,2)</f>
        <v>102.13</v>
      </c>
      <c r="L33" s="36"/>
    </row>
    <row r="34" spans="4:12" ht="11.25" customHeight="1">
      <c r="D34" t="s">
        <v>27</v>
      </c>
      <c r="H34" s="45">
        <v>10</v>
      </c>
      <c r="I34" s="45">
        <v>10</v>
      </c>
      <c r="J34" s="45">
        <v>0</v>
      </c>
      <c r="K34" s="45">
        <f>ROUND(J34/I34*100,2)</f>
        <v>0</v>
      </c>
      <c r="L34" s="33"/>
    </row>
    <row r="35" spans="4:12" ht="11.25" customHeight="1">
      <c r="D35" t="s">
        <v>42</v>
      </c>
      <c r="H35" s="45">
        <v>128</v>
      </c>
      <c r="I35" s="45">
        <v>50</v>
      </c>
      <c r="J35" s="45">
        <v>102</v>
      </c>
      <c r="K35" s="45">
        <f>ROUND(J35/I35*100,2)</f>
        <v>204</v>
      </c>
      <c r="L35" s="33"/>
    </row>
    <row r="36" spans="2:13" ht="11.25" customHeight="1">
      <c r="B36" s="1" t="s">
        <v>33</v>
      </c>
      <c r="C36" s="1"/>
      <c r="D36" s="1"/>
      <c r="E36" s="1"/>
      <c r="F36" s="1"/>
      <c r="G36" s="1"/>
      <c r="H36" s="46">
        <f>SUM(H33:H35)</f>
        <v>3553</v>
      </c>
      <c r="I36" s="46">
        <f>SUM(I33:I35)</f>
        <v>3392</v>
      </c>
      <c r="J36" s="46">
        <f>SUM(J33:J35)</f>
        <v>3505</v>
      </c>
      <c r="K36" s="60">
        <f>ROUND(J36/I36*100,2)</f>
        <v>103.33</v>
      </c>
      <c r="L36" s="35"/>
      <c r="M36" s="1"/>
    </row>
    <row r="37" spans="8:12" ht="11.25" customHeight="1">
      <c r="H37" s="45"/>
      <c r="I37" s="45"/>
      <c r="J37" s="45"/>
      <c r="K37" s="45"/>
      <c r="L37" s="33"/>
    </row>
    <row r="38" spans="1:13" ht="11.25" customHeight="1">
      <c r="A38" s="1"/>
      <c r="B38" s="1" t="s">
        <v>34</v>
      </c>
      <c r="C38" s="1"/>
      <c r="D38" s="1"/>
      <c r="E38" s="13"/>
      <c r="F38" s="1"/>
      <c r="G38" s="1"/>
      <c r="H38" s="59">
        <v>5303</v>
      </c>
      <c r="I38" s="46">
        <v>5000</v>
      </c>
      <c r="J38" s="46">
        <v>4781</v>
      </c>
      <c r="K38" s="60">
        <f>ROUND(J38/I38*100,2)</f>
        <v>95.62</v>
      </c>
      <c r="L38" s="35"/>
      <c r="M38" s="1"/>
    </row>
    <row r="39" spans="1:13" ht="11.25" customHeight="1">
      <c r="A39" s="69"/>
      <c r="B39" s="70" t="s">
        <v>15</v>
      </c>
      <c r="C39" s="70"/>
      <c r="D39" s="70"/>
      <c r="E39" s="70"/>
      <c r="F39" s="70"/>
      <c r="G39" s="70"/>
      <c r="H39" s="71">
        <f>H36-H38</f>
        <v>-1750</v>
      </c>
      <c r="I39" s="71">
        <f>I36-I38</f>
        <v>-1608</v>
      </c>
      <c r="J39" s="71">
        <f>J36-J38</f>
        <v>-1276</v>
      </c>
      <c r="K39" s="83"/>
      <c r="L39" s="72"/>
      <c r="M39" s="70"/>
    </row>
    <row r="40" spans="5:12" ht="11.25" customHeight="1">
      <c r="E40" s="10"/>
      <c r="K40" s="82"/>
      <c r="L40" s="81"/>
    </row>
    <row r="41" spans="1:13" ht="11.25" customHeight="1">
      <c r="A41" s="18"/>
      <c r="B41" s="18"/>
      <c r="C41" s="18"/>
      <c r="D41" s="18"/>
      <c r="E41" s="21"/>
      <c r="F41" s="18"/>
      <c r="G41" s="18"/>
      <c r="H41" s="75">
        <v>2007</v>
      </c>
      <c r="I41" s="75">
        <f>I2</f>
        <v>2008</v>
      </c>
      <c r="J41" s="75">
        <f>J2</f>
        <v>2008</v>
      </c>
      <c r="K41" s="75" t="s">
        <v>84</v>
      </c>
      <c r="L41" s="37"/>
      <c r="M41" s="18"/>
    </row>
    <row r="42" spans="1:13" ht="11.25" customHeight="1">
      <c r="A42" s="19" t="s">
        <v>16</v>
      </c>
      <c r="B42" s="19"/>
      <c r="C42" s="19" t="s">
        <v>17</v>
      </c>
      <c r="D42" s="19"/>
      <c r="E42" s="20"/>
      <c r="F42" s="20"/>
      <c r="G42" s="20"/>
      <c r="H42" s="44" t="str">
        <f>H3</f>
        <v>čerpání</v>
      </c>
      <c r="I42" s="44">
        <f>I3</f>
        <v>0</v>
      </c>
      <c r="J42" s="44" t="str">
        <f>J3</f>
        <v>čerp.1-9</v>
      </c>
      <c r="K42" s="44" t="s">
        <v>71</v>
      </c>
      <c r="L42" s="38">
        <f>L1</f>
        <v>39752</v>
      </c>
      <c r="M42" s="20"/>
    </row>
    <row r="43" spans="2:13" ht="11.25" customHeight="1">
      <c r="B43" t="s">
        <v>10</v>
      </c>
      <c r="D43" t="s">
        <v>11</v>
      </c>
      <c r="H43" s="58">
        <v>1104</v>
      </c>
      <c r="I43" s="50">
        <v>1007</v>
      </c>
      <c r="J43" s="50">
        <v>902</v>
      </c>
      <c r="K43" s="45">
        <f>ROUND(J43/I43*100,2)</f>
        <v>89.57</v>
      </c>
      <c r="L43" s="41"/>
      <c r="M43" s="2"/>
    </row>
    <row r="44" spans="2:12" ht="11.25" customHeight="1">
      <c r="B44" t="s">
        <v>34</v>
      </c>
      <c r="D44" t="s">
        <v>18</v>
      </c>
      <c r="H44" s="58">
        <v>1104</v>
      </c>
      <c r="I44" s="50">
        <v>1100</v>
      </c>
      <c r="J44" s="50">
        <v>620</v>
      </c>
      <c r="K44" s="45">
        <f>ROUND(J44/I44*100,2)</f>
        <v>56.36</v>
      </c>
      <c r="L44" s="24"/>
    </row>
    <row r="45" spans="1:13" ht="12.75">
      <c r="A45" s="64"/>
      <c r="B45" s="65" t="s">
        <v>15</v>
      </c>
      <c r="C45" s="65"/>
      <c r="D45" s="65"/>
      <c r="E45" s="65"/>
      <c r="F45" s="65"/>
      <c r="G45" s="65"/>
      <c r="H45" s="73">
        <f>H43-H44</f>
        <v>0</v>
      </c>
      <c r="I45" s="67">
        <f>I43-I44</f>
        <v>-93</v>
      </c>
      <c r="J45" s="67">
        <f>J43-J44</f>
        <v>282</v>
      </c>
      <c r="K45" s="80"/>
      <c r="L45" s="74"/>
      <c r="M45" s="65"/>
    </row>
    <row r="46" spans="5:12" ht="12.75">
      <c r="E46" s="10"/>
      <c r="K46" s="45"/>
      <c r="L46" s="24"/>
    </row>
    <row r="47" spans="1:13" ht="12.75">
      <c r="A47" s="18"/>
      <c r="B47" s="18"/>
      <c r="C47" s="18"/>
      <c r="D47" s="18"/>
      <c r="E47" s="21"/>
      <c r="F47" s="18"/>
      <c r="G47" s="18"/>
      <c r="H47" s="75">
        <v>2007</v>
      </c>
      <c r="I47" s="75">
        <f>I2</f>
        <v>2008</v>
      </c>
      <c r="J47" s="75">
        <f>J2</f>
        <v>2008</v>
      </c>
      <c r="K47" s="75" t="s">
        <v>84</v>
      </c>
      <c r="L47" s="22"/>
      <c r="M47" s="18"/>
    </row>
    <row r="48" spans="1:13" ht="12.75">
      <c r="A48" s="19" t="s">
        <v>19</v>
      </c>
      <c r="B48" s="19"/>
      <c r="C48" s="19" t="s">
        <v>20</v>
      </c>
      <c r="D48" s="19"/>
      <c r="E48" s="20"/>
      <c r="F48" s="20"/>
      <c r="G48" s="20"/>
      <c r="H48" s="44" t="str">
        <f>H3</f>
        <v>čerpání</v>
      </c>
      <c r="I48" s="44">
        <f>I3</f>
        <v>0</v>
      </c>
      <c r="J48" s="44" t="str">
        <f>J3</f>
        <v>čerp.1-9</v>
      </c>
      <c r="K48" s="44" t="s">
        <v>71</v>
      </c>
      <c r="L48" s="23"/>
      <c r="M48" s="20"/>
    </row>
    <row r="49" spans="2:12" ht="11.25" customHeight="1">
      <c r="B49" t="s">
        <v>10</v>
      </c>
      <c r="D49" t="s">
        <v>11</v>
      </c>
      <c r="H49" s="61">
        <v>120</v>
      </c>
      <c r="I49" s="45">
        <v>174</v>
      </c>
      <c r="J49" s="45">
        <v>174</v>
      </c>
      <c r="K49" s="45">
        <f>ROUND(J49/I49*100,2)</f>
        <v>100</v>
      </c>
      <c r="L49" s="41" t="s">
        <v>5</v>
      </c>
    </row>
    <row r="50" spans="2:12" ht="11.25" customHeight="1">
      <c r="B50" t="s">
        <v>13</v>
      </c>
      <c r="D50" t="s">
        <v>21</v>
      </c>
      <c r="H50" s="61">
        <v>120</v>
      </c>
      <c r="I50" s="45">
        <v>174</v>
      </c>
      <c r="J50" s="45">
        <v>60</v>
      </c>
      <c r="K50" s="45">
        <f>ROUND(J50/I50*100,2)</f>
        <v>34.48</v>
      </c>
      <c r="L50" s="24"/>
    </row>
    <row r="51" spans="1:13" ht="11.25" customHeight="1" thickBot="1">
      <c r="A51" s="93"/>
      <c r="B51" s="94" t="s">
        <v>15</v>
      </c>
      <c r="C51" s="94"/>
      <c r="D51" s="94"/>
      <c r="E51" s="94"/>
      <c r="F51" s="94"/>
      <c r="G51" s="94"/>
      <c r="H51" s="95">
        <f>H49-H50</f>
        <v>0</v>
      </c>
      <c r="I51" s="95">
        <f>I49-I50</f>
        <v>0</v>
      </c>
      <c r="J51" s="95">
        <f>J49-J50</f>
        <v>114</v>
      </c>
      <c r="K51" s="96"/>
      <c r="L51" s="97"/>
      <c r="M51" s="94"/>
    </row>
    <row r="52" spans="1:13" ht="11.25" customHeight="1">
      <c r="A52" s="89"/>
      <c r="B52" s="90"/>
      <c r="C52" s="90"/>
      <c r="D52" s="90"/>
      <c r="E52" s="90"/>
      <c r="F52" s="90"/>
      <c r="G52" s="90"/>
      <c r="H52" s="91"/>
      <c r="I52" s="91"/>
      <c r="J52" s="91"/>
      <c r="K52" s="92"/>
      <c r="L52" s="90"/>
      <c r="M52" s="90"/>
    </row>
    <row r="53" spans="1:13" ht="11.25" customHeight="1">
      <c r="A53" s="89"/>
      <c r="B53" s="90"/>
      <c r="C53" s="90"/>
      <c r="D53" s="90"/>
      <c r="E53" s="90"/>
      <c r="F53" s="90"/>
      <c r="G53" s="90"/>
      <c r="H53" s="91"/>
      <c r="I53" s="91"/>
      <c r="J53" s="91"/>
      <c r="K53" s="92"/>
      <c r="L53" s="90"/>
      <c r="M53" s="90"/>
    </row>
    <row r="54" spans="1:13" ht="11.25" customHeight="1">
      <c r="A54" s="89"/>
      <c r="B54" s="90"/>
      <c r="C54" s="90"/>
      <c r="D54" s="90"/>
      <c r="E54" s="90"/>
      <c r="F54" s="90"/>
      <c r="G54" s="90"/>
      <c r="H54" s="91"/>
      <c r="I54" s="91"/>
      <c r="J54" s="91"/>
      <c r="K54" s="92"/>
      <c r="L54" s="90"/>
      <c r="M54" s="90"/>
    </row>
    <row r="55" spans="11:12" ht="11.25" customHeight="1">
      <c r="K55" s="75" t="s">
        <v>84</v>
      </c>
      <c r="L55" s="10"/>
    </row>
    <row r="56" spans="1:13" ht="18" customHeight="1">
      <c r="A56" s="19" t="s">
        <v>22</v>
      </c>
      <c r="B56" s="19"/>
      <c r="C56" s="19" t="s">
        <v>23</v>
      </c>
      <c r="D56" s="20"/>
      <c r="E56" s="20"/>
      <c r="F56" s="20"/>
      <c r="G56" s="20"/>
      <c r="H56" s="44" t="str">
        <f>H3</f>
        <v>čerpání</v>
      </c>
      <c r="I56" s="44">
        <f>I3</f>
        <v>0</v>
      </c>
      <c r="J56" s="44" t="str">
        <f>J3</f>
        <v>čerp.1-9</v>
      </c>
      <c r="K56" s="44" t="s">
        <v>71</v>
      </c>
      <c r="L56" s="23"/>
      <c r="M56" s="20"/>
    </row>
    <row r="57" spans="2:12" ht="12.75">
      <c r="B57" t="s">
        <v>10</v>
      </c>
      <c r="D57" t="s">
        <v>11</v>
      </c>
      <c r="H57" s="50">
        <v>4370</v>
      </c>
      <c r="I57" s="50">
        <v>4332</v>
      </c>
      <c r="J57" s="50">
        <v>3626</v>
      </c>
      <c r="K57" s="45">
        <f>ROUND(J57/I57*100,2)</f>
        <v>83.7</v>
      </c>
      <c r="L57" s="41" t="s">
        <v>5</v>
      </c>
    </row>
    <row r="58" spans="2:13" ht="12.75">
      <c r="B58" s="1" t="s">
        <v>13</v>
      </c>
      <c r="C58" s="1" t="s">
        <v>32</v>
      </c>
      <c r="D58" s="1"/>
      <c r="E58" s="13"/>
      <c r="F58" s="1"/>
      <c r="G58" s="1"/>
      <c r="H58" s="46">
        <v>4370</v>
      </c>
      <c r="I58" s="46">
        <v>4332</v>
      </c>
      <c r="J58" s="46">
        <v>2411</v>
      </c>
      <c r="K58" s="60">
        <f>ROUND(J58/I58*100,2)</f>
        <v>55.66</v>
      </c>
      <c r="L58" s="26"/>
      <c r="M58" s="1"/>
    </row>
    <row r="59" spans="1:13" ht="12.75">
      <c r="A59" s="8"/>
      <c r="B59" s="8" t="s">
        <v>15</v>
      </c>
      <c r="C59" s="8"/>
      <c r="D59" s="8"/>
      <c r="E59" s="8"/>
      <c r="F59" s="8"/>
      <c r="G59" s="8"/>
      <c r="H59" s="51">
        <f>H57-H58</f>
        <v>0</v>
      </c>
      <c r="I59" s="51">
        <f>I57-I58</f>
        <v>0</v>
      </c>
      <c r="J59" s="51">
        <f>J57-J58</f>
        <v>1215</v>
      </c>
      <c r="K59" s="85"/>
      <c r="L59" s="84"/>
      <c r="M59" s="8"/>
    </row>
    <row r="60" spans="1:13" ht="11.25" customHeight="1">
      <c r="A60" s="18"/>
      <c r="B60" s="18"/>
      <c r="C60" s="18"/>
      <c r="D60" s="18"/>
      <c r="E60" s="18"/>
      <c r="F60" s="18"/>
      <c r="G60" s="18"/>
      <c r="H60" s="75">
        <v>2007</v>
      </c>
      <c r="I60" s="75">
        <f>I2</f>
        <v>2008</v>
      </c>
      <c r="J60" s="75">
        <f>J2</f>
        <v>2008</v>
      </c>
      <c r="K60" s="75" t="s">
        <v>84</v>
      </c>
      <c r="L60" s="22"/>
      <c r="M60" s="18"/>
    </row>
    <row r="61" spans="1:13" ht="11.25" customHeight="1">
      <c r="A61" s="19" t="s">
        <v>24</v>
      </c>
      <c r="B61" s="19"/>
      <c r="C61" s="19" t="s">
        <v>58</v>
      </c>
      <c r="D61" s="19"/>
      <c r="E61" s="20"/>
      <c r="F61" s="20"/>
      <c r="G61" s="20"/>
      <c r="H61" s="44" t="str">
        <f>H3</f>
        <v>čerpání</v>
      </c>
      <c r="I61" s="44">
        <f>I3</f>
        <v>0</v>
      </c>
      <c r="J61" s="44" t="str">
        <f>J3</f>
        <v>čerp.1-9</v>
      </c>
      <c r="K61" s="44" t="s">
        <v>71</v>
      </c>
      <c r="L61" s="38">
        <f>L1</f>
        <v>39752</v>
      </c>
      <c r="M61" s="20"/>
    </row>
    <row r="62" spans="2:12" ht="12.75">
      <c r="B62" t="s">
        <v>10</v>
      </c>
      <c r="D62" t="s">
        <v>77</v>
      </c>
      <c r="H62" s="45">
        <v>629</v>
      </c>
      <c r="I62" s="45">
        <v>850</v>
      </c>
      <c r="J62" s="45">
        <v>766</v>
      </c>
      <c r="K62" s="45">
        <f aca="true" t="shared" si="1" ref="K62:K79">ROUND(J62/I62*100,2)</f>
        <v>90.12</v>
      </c>
      <c r="L62" s="24"/>
    </row>
    <row r="63" spans="4:12" ht="12.75">
      <c r="D63" t="s">
        <v>26</v>
      </c>
      <c r="H63" s="45">
        <v>12</v>
      </c>
      <c r="I63" s="45">
        <v>10</v>
      </c>
      <c r="J63" s="45">
        <v>0</v>
      </c>
      <c r="K63" s="45">
        <f t="shared" si="1"/>
        <v>0</v>
      </c>
      <c r="L63" s="24"/>
    </row>
    <row r="64" spans="4:12" ht="12.75">
      <c r="D64" t="s">
        <v>47</v>
      </c>
      <c r="H64" s="45">
        <v>13</v>
      </c>
      <c r="I64" s="45">
        <v>15</v>
      </c>
      <c r="J64" s="45">
        <v>15</v>
      </c>
      <c r="K64" s="45">
        <f t="shared" si="1"/>
        <v>100</v>
      </c>
      <c r="L64" s="24"/>
    </row>
    <row r="65" spans="4:13" ht="12.75">
      <c r="D65" t="s">
        <v>43</v>
      </c>
      <c r="H65" s="45">
        <v>192</v>
      </c>
      <c r="I65" s="45">
        <v>260</v>
      </c>
      <c r="J65" s="45">
        <v>299</v>
      </c>
      <c r="K65" s="45">
        <f t="shared" si="1"/>
        <v>115</v>
      </c>
      <c r="L65" s="36"/>
      <c r="M65" s="11"/>
    </row>
    <row r="66" spans="4:12" ht="11.25" customHeight="1">
      <c r="D66" t="s">
        <v>44</v>
      </c>
      <c r="H66" s="45">
        <v>-33</v>
      </c>
      <c r="I66" s="45">
        <v>-33</v>
      </c>
      <c r="J66" s="45">
        <v>-30</v>
      </c>
      <c r="K66" s="45">
        <f t="shared" si="1"/>
        <v>90.91</v>
      </c>
      <c r="L66" s="24"/>
    </row>
    <row r="67" spans="4:13" ht="11.25" customHeight="1">
      <c r="D67" t="s">
        <v>45</v>
      </c>
      <c r="H67" s="45">
        <v>709</v>
      </c>
      <c r="I67" s="45">
        <v>559</v>
      </c>
      <c r="J67" s="45">
        <v>703</v>
      </c>
      <c r="K67" s="45">
        <f t="shared" si="1"/>
        <v>125.76</v>
      </c>
      <c r="L67" s="36"/>
      <c r="M67" s="11"/>
    </row>
    <row r="68" spans="4:12" ht="12.75">
      <c r="D68" t="s">
        <v>46</v>
      </c>
      <c r="H68" s="45">
        <v>94</v>
      </c>
      <c r="I68" s="45">
        <v>94</v>
      </c>
      <c r="J68" s="45">
        <v>56</v>
      </c>
      <c r="K68" s="45">
        <f t="shared" si="1"/>
        <v>59.57</v>
      </c>
      <c r="L68" s="24"/>
    </row>
    <row r="69" spans="4:12" ht="12.75">
      <c r="D69" t="s">
        <v>25</v>
      </c>
      <c r="H69" s="45">
        <v>245</v>
      </c>
      <c r="I69" s="45">
        <v>240</v>
      </c>
      <c r="J69" s="45">
        <v>56</v>
      </c>
      <c r="K69" s="45">
        <f t="shared" si="1"/>
        <v>23.33</v>
      </c>
      <c r="L69" s="33"/>
    </row>
    <row r="70" spans="4:12" ht="12.75">
      <c r="D70" t="s">
        <v>61</v>
      </c>
      <c r="H70" s="45">
        <v>500</v>
      </c>
      <c r="I70" s="45">
        <v>600</v>
      </c>
      <c r="J70" s="45">
        <v>600</v>
      </c>
      <c r="K70" s="45">
        <f t="shared" si="1"/>
        <v>100</v>
      </c>
      <c r="L70" s="36"/>
    </row>
    <row r="71" spans="4:12" ht="12.75">
      <c r="D71" t="s">
        <v>69</v>
      </c>
      <c r="H71" s="45">
        <v>7</v>
      </c>
      <c r="I71" s="45">
        <v>7</v>
      </c>
      <c r="J71" s="45">
        <v>8</v>
      </c>
      <c r="K71" s="45">
        <f t="shared" si="1"/>
        <v>114.29</v>
      </c>
      <c r="L71" s="24"/>
    </row>
    <row r="72" spans="4:12" ht="12.75">
      <c r="D72" t="s">
        <v>72</v>
      </c>
      <c r="H72" s="45">
        <v>600</v>
      </c>
      <c r="I72" s="45">
        <v>300</v>
      </c>
      <c r="J72" s="45">
        <v>300</v>
      </c>
      <c r="K72" s="45">
        <f t="shared" si="1"/>
        <v>100</v>
      </c>
      <c r="L72" s="24"/>
    </row>
    <row r="73" spans="2:13" ht="12.75">
      <c r="B73" s="1" t="s">
        <v>33</v>
      </c>
      <c r="C73" s="1"/>
      <c r="D73" s="1"/>
      <c r="E73" s="1"/>
      <c r="F73" s="1"/>
      <c r="G73" s="1"/>
      <c r="H73" s="46">
        <f>SUM(H62:H72)</f>
        <v>2968</v>
      </c>
      <c r="I73" s="46">
        <f>SUM(I62:I72)</f>
        <v>2902</v>
      </c>
      <c r="J73" s="46">
        <f>SUM(J62:J72)</f>
        <v>2773</v>
      </c>
      <c r="K73" s="60">
        <f t="shared" si="1"/>
        <v>95.55</v>
      </c>
      <c r="L73" s="26"/>
      <c r="M73" s="1"/>
    </row>
    <row r="74" spans="2:12" ht="11.25" customHeight="1">
      <c r="B74" t="s">
        <v>13</v>
      </c>
      <c r="D74" t="s">
        <v>51</v>
      </c>
      <c r="H74" s="45"/>
      <c r="I74" s="45">
        <v>515</v>
      </c>
      <c r="J74" s="45">
        <v>515</v>
      </c>
      <c r="K74" s="45">
        <f t="shared" si="1"/>
        <v>100</v>
      </c>
      <c r="L74" s="33"/>
    </row>
    <row r="75" spans="4:12" ht="11.25" customHeight="1">
      <c r="D75" t="s">
        <v>59</v>
      </c>
      <c r="H75" s="45">
        <v>89</v>
      </c>
      <c r="I75" s="45">
        <v>912</v>
      </c>
      <c r="J75" s="45">
        <v>875</v>
      </c>
      <c r="K75" s="45">
        <f t="shared" si="1"/>
        <v>95.94</v>
      </c>
      <c r="L75" s="33" t="s">
        <v>87</v>
      </c>
    </row>
    <row r="76" spans="4:12" ht="12.75">
      <c r="D76" t="s">
        <v>78</v>
      </c>
      <c r="H76" s="45"/>
      <c r="I76" s="45">
        <v>500</v>
      </c>
      <c r="J76" s="45">
        <v>438</v>
      </c>
      <c r="K76" s="45">
        <f t="shared" si="1"/>
        <v>87.6</v>
      </c>
      <c r="L76" s="33"/>
    </row>
    <row r="77" spans="4:13" ht="12.75">
      <c r="D77" s="2" t="s">
        <v>85</v>
      </c>
      <c r="H77" s="45">
        <v>40</v>
      </c>
      <c r="I77" s="45">
        <v>200</v>
      </c>
      <c r="J77" s="45">
        <v>150</v>
      </c>
      <c r="K77" s="45">
        <f t="shared" si="1"/>
        <v>75</v>
      </c>
      <c r="L77" s="63" t="s">
        <v>75</v>
      </c>
      <c r="M77" s="62"/>
    </row>
    <row r="78" spans="2:13" ht="12.75">
      <c r="B78" s="1" t="s">
        <v>34</v>
      </c>
      <c r="C78" s="1"/>
      <c r="D78" s="1" t="s">
        <v>28</v>
      </c>
      <c r="E78" s="1"/>
      <c r="F78" s="1"/>
      <c r="G78" s="1"/>
      <c r="H78" s="46">
        <f>SUM(H74:H77)</f>
        <v>129</v>
      </c>
      <c r="I78" s="46">
        <f>SUM(I74:I77)</f>
        <v>2127</v>
      </c>
      <c r="J78" s="46">
        <f>SUM(J74:J77)</f>
        <v>1978</v>
      </c>
      <c r="K78" s="60">
        <f t="shared" si="1"/>
        <v>92.99</v>
      </c>
      <c r="L78" s="35"/>
      <c r="M78" s="1"/>
    </row>
    <row r="79" spans="1:13" ht="11.25" customHeight="1">
      <c r="A79" s="65"/>
      <c r="B79" s="65" t="s">
        <v>15</v>
      </c>
      <c r="C79" s="65"/>
      <c r="D79" s="65"/>
      <c r="E79" s="65"/>
      <c r="F79" s="65"/>
      <c r="G79" s="65"/>
      <c r="H79" s="67">
        <f>H73-H78</f>
        <v>2839</v>
      </c>
      <c r="I79" s="67">
        <f>I73-I78</f>
        <v>775</v>
      </c>
      <c r="J79" s="67">
        <f>J73-J78</f>
        <v>795</v>
      </c>
      <c r="K79" s="86">
        <f t="shared" si="1"/>
        <v>102.58</v>
      </c>
      <c r="L79" s="74"/>
      <c r="M79" s="65"/>
    </row>
    <row r="80" spans="5:12" ht="11.25" customHeight="1">
      <c r="E80" s="10"/>
      <c r="H80" s="45"/>
      <c r="I80" s="45"/>
      <c r="J80" s="45"/>
      <c r="K80" s="45"/>
      <c r="L80" s="24"/>
    </row>
    <row r="81" spans="5:12" ht="11.25" customHeight="1">
      <c r="E81" s="10"/>
      <c r="H81" s="45"/>
      <c r="I81" s="45"/>
      <c r="J81" s="45"/>
      <c r="K81" s="45"/>
      <c r="L81" s="24"/>
    </row>
    <row r="82" spans="1:13" ht="11.25" customHeight="1">
      <c r="A82" s="18"/>
      <c r="B82" s="18"/>
      <c r="C82" s="30" t="s">
        <v>65</v>
      </c>
      <c r="D82" s="18"/>
      <c r="E82" s="21"/>
      <c r="F82" s="18"/>
      <c r="G82" s="18"/>
      <c r="H82" s="75">
        <v>2007</v>
      </c>
      <c r="I82" s="75">
        <f>I2</f>
        <v>2008</v>
      </c>
      <c r="J82" s="75">
        <f>J2</f>
        <v>2008</v>
      </c>
      <c r="K82" s="75" t="s">
        <v>84</v>
      </c>
      <c r="L82" s="22"/>
      <c r="M82" s="32">
        <f>L1</f>
        <v>39752</v>
      </c>
    </row>
    <row r="83" spans="1:13" ht="11.25" customHeight="1" thickBot="1">
      <c r="A83" s="28"/>
      <c r="B83" s="28"/>
      <c r="C83" s="28"/>
      <c r="D83" s="28"/>
      <c r="E83" s="28"/>
      <c r="F83" s="28"/>
      <c r="G83" s="28"/>
      <c r="H83" s="44" t="str">
        <f>H3</f>
        <v>čerpání</v>
      </c>
      <c r="I83" s="44">
        <f>I3</f>
        <v>0</v>
      </c>
      <c r="J83" s="44" t="str">
        <f>J3</f>
        <v>čerp.1-9</v>
      </c>
      <c r="K83" s="87" t="s">
        <v>71</v>
      </c>
      <c r="L83" s="39"/>
      <c r="M83" s="28"/>
    </row>
    <row r="84" spans="1:13" ht="11.25" customHeight="1" thickBot="1">
      <c r="A84" s="6" t="s">
        <v>66</v>
      </c>
      <c r="B84" s="7"/>
      <c r="C84" s="7"/>
      <c r="D84" s="7"/>
      <c r="E84" s="7"/>
      <c r="F84" s="7"/>
      <c r="G84" s="7"/>
      <c r="H84" s="53"/>
      <c r="I84" s="53"/>
      <c r="J84" s="53"/>
      <c r="K84" s="88"/>
      <c r="L84" s="27"/>
      <c r="M84" s="7"/>
    </row>
    <row r="85" spans="1:12" ht="11.25" customHeight="1">
      <c r="A85" t="s">
        <v>29</v>
      </c>
      <c r="C85">
        <v>1</v>
      </c>
      <c r="D85" t="s">
        <v>52</v>
      </c>
      <c r="H85" s="45">
        <f>H28</f>
        <v>-889</v>
      </c>
      <c r="I85" s="45">
        <f>I28</f>
        <v>1154</v>
      </c>
      <c r="J85" s="45">
        <f>J28</f>
        <v>-1240.1000000000004</v>
      </c>
      <c r="K85" s="45">
        <f>ROUND(J85/I85*100,2)</f>
        <v>-107.46</v>
      </c>
      <c r="L85" s="24"/>
    </row>
    <row r="86" spans="1:12" ht="11.25" customHeight="1">
      <c r="A86" t="s">
        <v>29</v>
      </c>
      <c r="C86">
        <v>2</v>
      </c>
      <c r="D86" t="s">
        <v>53</v>
      </c>
      <c r="H86" s="45">
        <f>H39</f>
        <v>-1750</v>
      </c>
      <c r="I86" s="45">
        <f>I39</f>
        <v>-1608</v>
      </c>
      <c r="J86" s="45">
        <f>J39</f>
        <v>-1276</v>
      </c>
      <c r="K86" s="45">
        <f>ROUND(J86/I86*100,2)</f>
        <v>79.35</v>
      </c>
      <c r="L86" s="24"/>
    </row>
    <row r="87" spans="1:12" ht="11.25" customHeight="1">
      <c r="A87" t="s">
        <v>29</v>
      </c>
      <c r="C87">
        <v>3</v>
      </c>
      <c r="D87" t="s">
        <v>54</v>
      </c>
      <c r="H87" s="45">
        <f>H45</f>
        <v>0</v>
      </c>
      <c r="I87" s="45">
        <f>I45</f>
        <v>-93</v>
      </c>
      <c r="J87" s="45">
        <f>J45</f>
        <v>282</v>
      </c>
      <c r="K87" s="45">
        <f>ROUND(J87/I87*100,2)</f>
        <v>-303.23</v>
      </c>
      <c r="L87" s="24"/>
    </row>
    <row r="88" spans="1:12" ht="11.25" customHeight="1">
      <c r="A88" t="s">
        <v>29</v>
      </c>
      <c r="C88">
        <v>4</v>
      </c>
      <c r="D88" t="s">
        <v>55</v>
      </c>
      <c r="H88" s="45">
        <f>H51</f>
        <v>0</v>
      </c>
      <c r="I88" s="45">
        <f>I51</f>
        <v>0</v>
      </c>
      <c r="J88" s="45">
        <f>J51</f>
        <v>114</v>
      </c>
      <c r="K88" s="45"/>
      <c r="L88" s="24"/>
    </row>
    <row r="89" spans="1:12" ht="11.25" customHeight="1">
      <c r="A89" t="s">
        <v>29</v>
      </c>
      <c r="C89">
        <v>5</v>
      </c>
      <c r="D89" t="s">
        <v>56</v>
      </c>
      <c r="H89" s="45">
        <f>H59</f>
        <v>0</v>
      </c>
      <c r="I89" s="45">
        <f>I59</f>
        <v>0</v>
      </c>
      <c r="J89" s="45">
        <f>J59</f>
        <v>1215</v>
      </c>
      <c r="K89" s="45"/>
      <c r="L89" s="24"/>
    </row>
    <row r="90" spans="1:13" ht="11.25" customHeight="1">
      <c r="A90" s="1" t="s">
        <v>29</v>
      </c>
      <c r="B90" s="1"/>
      <c r="C90" s="1">
        <v>6</v>
      </c>
      <c r="D90" s="1" t="s">
        <v>57</v>
      </c>
      <c r="E90" s="1"/>
      <c r="F90" s="1"/>
      <c r="G90" s="1"/>
      <c r="H90" s="49">
        <f>H79</f>
        <v>2839</v>
      </c>
      <c r="I90" s="49">
        <f>I79</f>
        <v>775</v>
      </c>
      <c r="J90" s="49">
        <f>J79</f>
        <v>795</v>
      </c>
      <c r="K90" s="60">
        <f>ROUND(J90/I90*100,2)</f>
        <v>102.58</v>
      </c>
      <c r="L90" s="26"/>
      <c r="M90" s="1"/>
    </row>
    <row r="91" spans="1:13" ht="11.25" customHeight="1" thickBot="1">
      <c r="A91" s="12" t="s">
        <v>30</v>
      </c>
      <c r="B91" s="5"/>
      <c r="C91" s="5"/>
      <c r="D91" s="5"/>
      <c r="E91" s="5"/>
      <c r="F91" s="5"/>
      <c r="G91" s="5"/>
      <c r="H91" s="54">
        <f>SUM(H85:H90)</f>
        <v>200</v>
      </c>
      <c r="I91" s="54">
        <f>SUM(I85:I90)</f>
        <v>228</v>
      </c>
      <c r="J91" s="54">
        <f>SUM(J85:J90)</f>
        <v>-110.10000000000036</v>
      </c>
      <c r="K91" s="76">
        <f>ROUND(J91/I91*100,2)</f>
        <v>-48.29</v>
      </c>
      <c r="L91" s="40"/>
      <c r="M91" s="5"/>
    </row>
    <row r="92" spans="1:13" ht="11.25" customHeight="1">
      <c r="A92" s="31"/>
      <c r="B92" s="10"/>
      <c r="C92" s="10"/>
      <c r="D92" s="10"/>
      <c r="E92" s="10"/>
      <c r="F92" s="10"/>
      <c r="G92" s="10"/>
      <c r="H92" s="50"/>
      <c r="I92" s="50"/>
      <c r="J92" s="50"/>
      <c r="K92" s="45"/>
      <c r="L92" s="24"/>
      <c r="M92" s="10"/>
    </row>
    <row r="93" spans="1:13" ht="11.25" customHeight="1">
      <c r="A93" s="3"/>
      <c r="B93" s="3" t="s">
        <v>4</v>
      </c>
      <c r="C93" s="1"/>
      <c r="D93" s="1"/>
      <c r="E93" s="1"/>
      <c r="F93" s="1"/>
      <c r="G93" s="1"/>
      <c r="H93" s="46"/>
      <c r="I93" s="46"/>
      <c r="J93" s="46"/>
      <c r="K93" s="60"/>
      <c r="L93" s="26"/>
      <c r="M93" s="1"/>
    </row>
    <row r="94" spans="1:12" ht="11.25" customHeight="1">
      <c r="A94" s="4" t="s">
        <v>48</v>
      </c>
      <c r="B94" s="4"/>
      <c r="C94" s="4"/>
      <c r="D94" s="4"/>
      <c r="E94" s="4"/>
      <c r="F94" s="4"/>
      <c r="G94" s="4"/>
      <c r="H94" s="56">
        <f>H8+H36+H43+H49+H57+H73</f>
        <v>16256</v>
      </c>
      <c r="I94" s="57">
        <f>I8+I36+I43+I49+I57+I73</f>
        <v>18396</v>
      </c>
      <c r="J94" s="57">
        <f>J8+J36+J43+J49+J57+J73</f>
        <v>13846.9</v>
      </c>
      <c r="K94" s="45">
        <f>ROUND(J94/I94*100,2)</f>
        <v>75.27</v>
      </c>
      <c r="L94" s="42"/>
    </row>
    <row r="95" spans="1:12" ht="11.25" customHeight="1">
      <c r="A95" s="4" t="s">
        <v>49</v>
      </c>
      <c r="B95" s="4"/>
      <c r="C95" s="4"/>
      <c r="D95" s="4"/>
      <c r="E95" s="4"/>
      <c r="F95" s="4"/>
      <c r="G95" s="4"/>
      <c r="H95" s="58">
        <f>H27+H38+H44+H50+H58+H78</f>
        <v>16056</v>
      </c>
      <c r="I95" s="50">
        <f>I27+I38+I44+I50+I58+I78</f>
        <v>18168</v>
      </c>
      <c r="J95" s="50">
        <f>J27+J38+J44+J50+J58+J78</f>
        <v>13957</v>
      </c>
      <c r="K95" s="45">
        <f>ROUND(J95/I95*100,2)</f>
        <v>76.82</v>
      </c>
      <c r="L95" s="24"/>
    </row>
    <row r="96" spans="1:12" ht="12.75">
      <c r="A96" s="4" t="s">
        <v>50</v>
      </c>
      <c r="B96" s="4"/>
      <c r="C96" s="4"/>
      <c r="D96" s="4"/>
      <c r="E96" s="4"/>
      <c r="F96" s="4"/>
      <c r="G96" s="4"/>
      <c r="H96" s="50">
        <f>H94-H95</f>
        <v>200</v>
      </c>
      <c r="I96" s="50">
        <f>I94-I95</f>
        <v>228</v>
      </c>
      <c r="J96" s="50">
        <f>J94-J95</f>
        <v>-110.10000000000036</v>
      </c>
      <c r="K96" s="45">
        <f>ROUND(J96/I96*100,2)</f>
        <v>-48.29</v>
      </c>
      <c r="L96" s="24"/>
    </row>
    <row r="97" spans="8:12" ht="12.75">
      <c r="H97" s="45"/>
      <c r="I97" s="45"/>
      <c r="J97" s="61"/>
      <c r="K97" s="45"/>
      <c r="L97" s="24"/>
    </row>
    <row r="98" spans="2:12" ht="12.75">
      <c r="B98" t="s">
        <v>81</v>
      </c>
      <c r="H98" s="77">
        <v>2130405</v>
      </c>
      <c r="I98" s="77">
        <v>2200000</v>
      </c>
      <c r="J98" s="78"/>
      <c r="K98" s="45"/>
      <c r="L98" s="24"/>
    </row>
    <row r="99" spans="8:12" ht="12.75">
      <c r="H99" s="45"/>
      <c r="I99" s="45"/>
      <c r="J99" s="61"/>
      <c r="K99" s="45"/>
      <c r="L99" s="24"/>
    </row>
    <row r="100" spans="2:12" ht="12.75">
      <c r="B100" t="s">
        <v>82</v>
      </c>
      <c r="H100" s="77">
        <v>1322985</v>
      </c>
      <c r="I100" s="77">
        <v>1400000</v>
      </c>
      <c r="J100" s="78"/>
      <c r="K100" s="45"/>
      <c r="L100" s="24"/>
    </row>
    <row r="101" spans="2:12" ht="12.75">
      <c r="B101" t="s">
        <v>83</v>
      </c>
      <c r="H101" s="77">
        <v>780420</v>
      </c>
      <c r="I101" s="77">
        <v>800000</v>
      </c>
      <c r="J101" s="78"/>
      <c r="K101" s="45"/>
      <c r="L101" s="2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Jiří Braňka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Braňka</dc:creator>
  <cp:keywords/>
  <dc:description/>
  <cp:lastModifiedBy>user</cp:lastModifiedBy>
  <cp:lastPrinted>2008-11-21T10:21:40Z</cp:lastPrinted>
  <dcterms:created xsi:type="dcterms:W3CDTF">2006-05-07T20:32:22Z</dcterms:created>
  <dcterms:modified xsi:type="dcterms:W3CDTF">2008-11-25T13:29:30Z</dcterms:modified>
  <cp:category/>
  <cp:version/>
  <cp:contentType/>
  <cp:contentStatus/>
</cp:coreProperties>
</file>