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Provoz" sheetId="1" r:id="rId1"/>
    <sheet name="Repre" sheetId="2" r:id="rId2"/>
    <sheet name="SCM" sheetId="3" r:id="rId3"/>
    <sheet name="Shrnuti" sheetId="4" r:id="rId4"/>
  </sheets>
  <definedNames>
    <definedName name="_xlnm.Print_Area" localSheetId="0">'Provoz'!$A$1:$E$161</definedName>
    <definedName name="_xlnm.Print_Area" localSheetId="1">'Repre'!$A$1:$E$84</definedName>
    <definedName name="_xlnm.Print_Area" localSheetId="2">'SCM'!$A$1:$E$34</definedName>
    <definedName name="_xlnm.Print_Area" localSheetId="3">'Shrnuti'!$A$1:$H$14</definedName>
    <definedName name="Excel_BuiltIn_Print_Area_4">'Shrnuti'!$A$1:$F$14</definedName>
  </definedNames>
  <calcPr fullCalcOnLoad="1"/>
</workbook>
</file>

<file path=xl/sharedStrings.xml><?xml version="1.0" encoding="utf-8"?>
<sst xmlns="http://schemas.openxmlformats.org/spreadsheetml/2006/main" count="317" uniqueCount="159">
  <si>
    <t>Rozpočet České asociace stolního tenisu (tis.Kč)</t>
  </si>
  <si>
    <t>stav k datu</t>
  </si>
  <si>
    <t>1.kapitola</t>
  </si>
  <si>
    <t xml:space="preserve">Provozní financování </t>
  </si>
  <si>
    <t>návrh</t>
  </si>
  <si>
    <t>skutečnost k datu</t>
  </si>
  <si>
    <t>A.Příjmy</t>
  </si>
  <si>
    <t>VPS – MFČR - „Kalouskovné“</t>
  </si>
  <si>
    <t>Sazka</t>
  </si>
  <si>
    <t>Sponzorské příjmy, reklama</t>
  </si>
  <si>
    <t>Prodej sportovního zboží vč.diplomů</t>
  </si>
  <si>
    <t>Prodej sportovního materiálu</t>
  </si>
  <si>
    <t>Registrační poplatky</t>
  </si>
  <si>
    <t>Evidenční poplatky</t>
  </si>
  <si>
    <t>Poplatky za přestupy</t>
  </si>
  <si>
    <t>Vklady do soutěží</t>
  </si>
  <si>
    <t>Příjmy z činnosti komisí (školení)</t>
  </si>
  <si>
    <t>Pokuty</t>
  </si>
  <si>
    <t>Ostatní příjmy</t>
  </si>
  <si>
    <t>Příjmy z organizace akcí</t>
  </si>
  <si>
    <t>Výnosové úroky z B.Ú.</t>
  </si>
  <si>
    <t>Kursové zisky</t>
  </si>
  <si>
    <t>Dary</t>
  </si>
  <si>
    <t>A.Příjmy celkem</t>
  </si>
  <si>
    <t>B.Výdaje</t>
  </si>
  <si>
    <t>B1.Výdaje sekretariátu a VV</t>
  </si>
  <si>
    <t>Drobný materiál (medaile, poháry)</t>
  </si>
  <si>
    <t>Kancelářské potřeby</t>
  </si>
  <si>
    <t>Sportovní materiál</t>
  </si>
  <si>
    <t>PHM</t>
  </si>
  <si>
    <t>Energie</t>
  </si>
  <si>
    <t>Opravy a údržba</t>
  </si>
  <si>
    <t>Cestovné celkem</t>
  </si>
  <si>
    <t xml:space="preserve"> - z toho: režijní</t>
  </si>
  <si>
    <t xml:space="preserve"> - z toho: VV</t>
  </si>
  <si>
    <t>Výdaje na pohoštění</t>
  </si>
  <si>
    <t>Ubytování VV</t>
  </si>
  <si>
    <t>Vedení účetnictví</t>
  </si>
  <si>
    <t>Nájemné Strahov</t>
  </si>
  <si>
    <t>Spoje (telefony, internet)</t>
  </si>
  <si>
    <t>Ostatní služby</t>
  </si>
  <si>
    <t>Soudní spory</t>
  </si>
  <si>
    <t>Přepravné</t>
  </si>
  <si>
    <t>Mzdy</t>
  </si>
  <si>
    <t>Odměny pro VV</t>
  </si>
  <si>
    <t>Odměny ostatní</t>
  </si>
  <si>
    <t>Zdravotní a sociální pojištění</t>
  </si>
  <si>
    <t>Sociální Výdaje (stravenky, živ.poj.)</t>
  </si>
  <si>
    <t>Kursové ztráty</t>
  </si>
  <si>
    <t>Bankovní poplatky</t>
  </si>
  <si>
    <t>Pojistné (majetek)</t>
  </si>
  <si>
    <t>Ostatní Výdaje</t>
  </si>
  <si>
    <t>B2. Výdaje KVS</t>
  </si>
  <si>
    <t>Materiál</t>
  </si>
  <si>
    <t>Cestovné</t>
  </si>
  <si>
    <t>Odměny dle dohod</t>
  </si>
  <si>
    <t>B2.Výdaje KVS</t>
  </si>
  <si>
    <t>B3. Výdaje STK</t>
  </si>
  <si>
    <t>Služby</t>
  </si>
  <si>
    <t>B3.Výdaje STK</t>
  </si>
  <si>
    <t>B4. Výdaje KR</t>
  </si>
  <si>
    <t>B4.Výdaje KR</t>
  </si>
  <si>
    <t>B5. Výdaje KM</t>
  </si>
  <si>
    <t>B5.Výdaje KM</t>
  </si>
  <si>
    <t>B6. Výdaje TMK</t>
  </si>
  <si>
    <t>B6.Výdaje TMK</t>
  </si>
  <si>
    <t>B7. Ředitel soutěží</t>
  </si>
  <si>
    <t>B7.Ředitel soutěží</t>
  </si>
  <si>
    <t>B8.Propagace</t>
  </si>
  <si>
    <t xml:space="preserve"> - z toho: teletext</t>
  </si>
  <si>
    <t xml:space="preserve"> - z toho: www stránky</t>
  </si>
  <si>
    <t>- z toho: redaktoři</t>
  </si>
  <si>
    <t>B9.Konference</t>
  </si>
  <si>
    <t>Celkem Výdaje na aparát a komise</t>
  </si>
  <si>
    <t>C1. Akce – MČR jedn. Dospělí</t>
  </si>
  <si>
    <t>C1.Akce – MČR jedn.Dospělí</t>
  </si>
  <si>
    <t>C2. Akce – MČR jedn. Mladší žactvo</t>
  </si>
  <si>
    <t>C2.Akce – MČR jedn.mladší žactvo</t>
  </si>
  <si>
    <t>C3. Akce – MČR jedn. Starší žactvo</t>
  </si>
  <si>
    <t>C3.Akce – MČR jedn.starší žactvo</t>
  </si>
  <si>
    <t>C4. Akce – MČR jedn. Dorost</t>
  </si>
  <si>
    <t>C4.Akce – MČR jedn.dorost</t>
  </si>
  <si>
    <t>C5. Akce – MČR jedn. U21</t>
  </si>
  <si>
    <t>C5.Akce – MČR jedn.U21</t>
  </si>
  <si>
    <t>C6. Akce – MČR druž. st. A dor.</t>
  </si>
  <si>
    <t>C6.Akce – MČR druž. St a dor.</t>
  </si>
  <si>
    <t>C7. Extraliga</t>
  </si>
  <si>
    <t>Celkem Výdaje na soutěže</t>
  </si>
  <si>
    <t>D1. Dotace krajským svazům</t>
  </si>
  <si>
    <t>D.2 Daň z příjmu za rok 2010 splatná v r.2011</t>
  </si>
  <si>
    <t>D.3. Autoprovoz (úvěr+leasing+pojistné)</t>
  </si>
  <si>
    <t>Celkem Výdaje v 1.kapitole</t>
  </si>
  <si>
    <t>Bilance 1.kapitoly</t>
  </si>
  <si>
    <t>2.kapitola</t>
  </si>
  <si>
    <t>Reprezentace ČR</t>
  </si>
  <si>
    <t xml:space="preserve">A.Příjmy </t>
  </si>
  <si>
    <t>Dotace MŠMT</t>
  </si>
  <si>
    <t>ČOV – přímý příspěvek</t>
  </si>
  <si>
    <t>ČOV – Londýn 2012</t>
  </si>
  <si>
    <t>ČOV – spec.projekty</t>
  </si>
  <si>
    <t>ČOV – trenéři mládeže</t>
  </si>
  <si>
    <t>Jiné příjmy (JOOLA)</t>
  </si>
  <si>
    <t>B1. Soustředění (VT)</t>
  </si>
  <si>
    <t>B1.Soustředění (VT)</t>
  </si>
  <si>
    <t>B2. Turnaje – dospělí</t>
  </si>
  <si>
    <t>Cestovné, diety</t>
  </si>
  <si>
    <t>Letenky, jízdné, hospitality</t>
  </si>
  <si>
    <t>Příspěvek hráčům PRO TOUR</t>
  </si>
  <si>
    <t>Startovné</t>
  </si>
  <si>
    <t>Odměny hráčům za žebříček</t>
  </si>
  <si>
    <t xml:space="preserve">Víza </t>
  </si>
  <si>
    <t>Pojistné</t>
  </si>
  <si>
    <t>B2.Turnaje – dospělí</t>
  </si>
  <si>
    <t>B3. MS – dospělí</t>
  </si>
  <si>
    <t xml:space="preserve">Poplatky, Víza </t>
  </si>
  <si>
    <t>B3.MS – dospělí</t>
  </si>
  <si>
    <t>B4.Mezistátní utkání (ENL)</t>
  </si>
  <si>
    <t>Pořadatelská služba</t>
  </si>
  <si>
    <t>Odměny hráčům za umístění</t>
  </si>
  <si>
    <t>B5.Ostatní výdaje – repre dospělí</t>
  </si>
  <si>
    <t>Celkem výdaje repre dospělí</t>
  </si>
  <si>
    <t>C1. Soustředění – mládež (VT)</t>
  </si>
  <si>
    <t>Služby (ubytování)</t>
  </si>
  <si>
    <t>C2. Turnaje – mládež</t>
  </si>
  <si>
    <t>Ostatní náklady</t>
  </si>
  <si>
    <t>C2.Turnaje – mládež</t>
  </si>
  <si>
    <t>Celkem výdaje repre mládež</t>
  </si>
  <si>
    <t>D.1 Platy repre trenérů</t>
  </si>
  <si>
    <t>D.2 Dotace – mládež za umístění na žebříčku</t>
  </si>
  <si>
    <t>D.3 Dotace – krajská centra mládeže</t>
  </si>
  <si>
    <t>Celkem výdaje v 2.kapitole</t>
  </si>
  <si>
    <t>Bilance 2.kapitoly</t>
  </si>
  <si>
    <t>3.kapitola</t>
  </si>
  <si>
    <t>SCM + Sport.třídy</t>
  </si>
  <si>
    <t xml:space="preserve">A.Výnosy </t>
  </si>
  <si>
    <t>Jiné příjmy</t>
  </si>
  <si>
    <t>A.Výnosy celkem</t>
  </si>
  <si>
    <t>B1. Výdaje SCM</t>
  </si>
  <si>
    <t>Vydané dotace pro SCM</t>
  </si>
  <si>
    <t>Služby spojené v VT SCM</t>
  </si>
  <si>
    <t>Masérské služby</t>
  </si>
  <si>
    <t>Platy trenérů SCM</t>
  </si>
  <si>
    <t>B.2 Výdaje – talent</t>
  </si>
  <si>
    <t>Platy trenérů</t>
  </si>
  <si>
    <t>B3. Výdaje SpS</t>
  </si>
  <si>
    <t>Celkem náklady v 3.kapitole</t>
  </si>
  <si>
    <t>Bilance 3.kapitoly</t>
  </si>
  <si>
    <t>Výdaje</t>
  </si>
  <si>
    <t>Příjmy</t>
  </si>
  <si>
    <t>Bilance</t>
  </si>
  <si>
    <t>Provozní financování</t>
  </si>
  <si>
    <t>Reprezentace</t>
  </si>
  <si>
    <t>SCM+sport.třídy+talent</t>
  </si>
  <si>
    <t>Celkem</t>
  </si>
  <si>
    <t>Vydané zálohy k 20.5.2011</t>
  </si>
  <si>
    <t>Stav na bankovních účtech</t>
  </si>
  <si>
    <t>hlavní CZK</t>
  </si>
  <si>
    <t>podúčet CZK</t>
  </si>
  <si>
    <t>EUR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</si>
</sst>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 vertical="center" textRotation="90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Border="1" applyAlignment="1">
      <alignment horizontal="center" vertical="center" textRotation="90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SheetLayoutView="100" workbookViewId="0" topLeftCell="A136">
      <selection activeCell="D161" sqref="D161"/>
    </sheetView>
  </sheetViews>
  <sheetFormatPr defaultColWidth="12.57421875" defaultRowHeight="12.75"/>
  <cols>
    <col min="1" max="1" width="17.00390625" style="0" customWidth="1"/>
    <col min="2" max="2" width="30.57421875" style="0" customWidth="1"/>
    <col min="3" max="3" width="14.140625" style="0" customWidth="1"/>
    <col min="4" max="5" width="16.00390625" style="0" customWidth="1"/>
    <col min="6" max="16384" width="11.57421875" style="0" customWidth="1"/>
  </cols>
  <sheetData>
    <row r="1" spans="1:11" ht="12.75">
      <c r="A1" s="1" t="s">
        <v>0</v>
      </c>
      <c r="B1" s="1"/>
      <c r="C1" s="1" t="s">
        <v>1</v>
      </c>
      <c r="D1" s="2">
        <v>40633</v>
      </c>
      <c r="E1" s="2">
        <v>40683</v>
      </c>
      <c r="K1" s="3"/>
    </row>
    <row r="2" spans="1:11" ht="12.75">
      <c r="A2" s="4"/>
      <c r="B2" s="4"/>
      <c r="C2" s="4">
        <v>2011</v>
      </c>
      <c r="D2" s="4">
        <v>2011</v>
      </c>
      <c r="E2" s="4">
        <v>2011</v>
      </c>
      <c r="K2" s="3"/>
    </row>
    <row r="3" spans="1:11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K3" s="3"/>
    </row>
    <row r="4" spans="1:11" ht="12.75">
      <c r="A4" s="5" t="s">
        <v>6</v>
      </c>
      <c r="B4" s="5"/>
      <c r="C4" s="5"/>
      <c r="D4" s="5"/>
      <c r="E4" s="5"/>
      <c r="K4" s="3"/>
    </row>
    <row r="5" spans="1:5" ht="12.75">
      <c r="A5" s="6"/>
      <c r="B5" s="1" t="s">
        <v>7</v>
      </c>
      <c r="C5" s="1">
        <v>2794</v>
      </c>
      <c r="D5" s="1">
        <v>0</v>
      </c>
      <c r="E5" s="1">
        <v>2794</v>
      </c>
    </row>
    <row r="6" spans="1:5" ht="12.75">
      <c r="A6" s="6"/>
      <c r="B6" s="1" t="s">
        <v>8</v>
      </c>
      <c r="C6" s="1">
        <v>0</v>
      </c>
      <c r="D6" s="1">
        <v>0</v>
      </c>
      <c r="E6" s="1">
        <v>0</v>
      </c>
    </row>
    <row r="7" spans="1:5" ht="12.75">
      <c r="A7" s="6"/>
      <c r="B7" s="1" t="s">
        <v>9</v>
      </c>
      <c r="C7" s="1">
        <v>200</v>
      </c>
      <c r="D7" s="1">
        <v>200</v>
      </c>
      <c r="E7" s="1">
        <v>204</v>
      </c>
    </row>
    <row r="8" spans="1:5" ht="12.75">
      <c r="A8" s="6"/>
      <c r="B8" s="1" t="s">
        <v>10</v>
      </c>
      <c r="C8" s="7">
        <v>150</v>
      </c>
      <c r="D8" s="7">
        <v>13</v>
      </c>
      <c r="E8" s="1">
        <v>15</v>
      </c>
    </row>
    <row r="9" spans="1:5" ht="12.75">
      <c r="A9" s="6"/>
      <c r="B9" s="1" t="s">
        <v>11</v>
      </c>
      <c r="C9" s="7"/>
      <c r="D9" s="7">
        <v>0</v>
      </c>
      <c r="E9" s="1">
        <v>0</v>
      </c>
    </row>
    <row r="10" spans="1:5" ht="12.75">
      <c r="A10" s="6"/>
      <c r="B10" s="1" t="s">
        <v>12</v>
      </c>
      <c r="C10" s="1">
        <v>150</v>
      </c>
      <c r="D10" s="1">
        <v>5</v>
      </c>
      <c r="E10" s="1">
        <v>6</v>
      </c>
    </row>
    <row r="11" spans="1:5" ht="12.75">
      <c r="A11" s="6"/>
      <c r="B11" s="1" t="s">
        <v>13</v>
      </c>
      <c r="C11" s="1">
        <v>800</v>
      </c>
      <c r="D11" s="1">
        <v>86</v>
      </c>
      <c r="E11" s="1">
        <v>188</v>
      </c>
    </row>
    <row r="12" spans="1:5" ht="12.75">
      <c r="A12" s="6"/>
      <c r="B12" s="1" t="s">
        <v>14</v>
      </c>
      <c r="C12" s="1">
        <v>100</v>
      </c>
      <c r="D12" s="1">
        <v>2</v>
      </c>
      <c r="E12" s="1">
        <v>2</v>
      </c>
    </row>
    <row r="13" spans="1:5" ht="12.75">
      <c r="A13" s="6"/>
      <c r="B13" s="1" t="s">
        <v>15</v>
      </c>
      <c r="C13" s="1">
        <v>800</v>
      </c>
      <c r="D13" s="1">
        <v>0</v>
      </c>
      <c r="E13" s="1">
        <v>0</v>
      </c>
    </row>
    <row r="14" spans="1:5" ht="12.75">
      <c r="A14" s="6"/>
      <c r="B14" s="1" t="s">
        <v>16</v>
      </c>
      <c r="C14" s="1">
        <v>0</v>
      </c>
      <c r="D14" s="1">
        <v>0</v>
      </c>
      <c r="E14" s="1">
        <v>6</v>
      </c>
    </row>
    <row r="15" spans="1:5" ht="12.75">
      <c r="A15" s="6"/>
      <c r="B15" s="1" t="s">
        <v>17</v>
      </c>
      <c r="C15" s="1">
        <v>0</v>
      </c>
      <c r="D15" s="1">
        <v>13</v>
      </c>
      <c r="E15" s="1">
        <v>23</v>
      </c>
    </row>
    <row r="16" spans="1:5" ht="12.75">
      <c r="A16" s="6"/>
      <c r="B16" s="1" t="s">
        <v>18</v>
      </c>
      <c r="C16" s="1">
        <v>50</v>
      </c>
      <c r="D16" s="1">
        <v>0</v>
      </c>
      <c r="E16" s="1">
        <v>0</v>
      </c>
    </row>
    <row r="17" spans="1:5" ht="12.75">
      <c r="A17" s="6"/>
      <c r="B17" s="1" t="s">
        <v>19</v>
      </c>
      <c r="C17" s="1">
        <v>0</v>
      </c>
      <c r="D17" s="1">
        <v>0</v>
      </c>
      <c r="E17" s="1">
        <v>200</v>
      </c>
    </row>
    <row r="18" spans="1:5" ht="12.75">
      <c r="A18" s="6"/>
      <c r="B18" s="1" t="s">
        <v>20</v>
      </c>
      <c r="C18" s="1">
        <v>50</v>
      </c>
      <c r="D18" s="1">
        <f>8+1</f>
        <v>9</v>
      </c>
      <c r="E18" s="8">
        <f>11+1</f>
        <v>12</v>
      </c>
    </row>
    <row r="19" spans="1:5" ht="12.75">
      <c r="A19" s="6"/>
      <c r="B19" s="1" t="s">
        <v>21</v>
      </c>
      <c r="C19" s="1">
        <v>0</v>
      </c>
      <c r="D19" s="1">
        <v>15</v>
      </c>
      <c r="E19" s="1">
        <v>15</v>
      </c>
    </row>
    <row r="20" spans="1:5" ht="12.75">
      <c r="A20" s="6"/>
      <c r="B20" s="1" t="s">
        <v>22</v>
      </c>
      <c r="C20" s="1">
        <v>0</v>
      </c>
      <c r="D20" s="1">
        <v>35</v>
      </c>
      <c r="E20" s="1">
        <v>35</v>
      </c>
    </row>
    <row r="21" spans="1:5" ht="12.75">
      <c r="A21" s="4" t="s">
        <v>23</v>
      </c>
      <c r="B21" s="4"/>
      <c r="C21" s="4">
        <f>SUM(C5:C18)</f>
        <v>5094</v>
      </c>
      <c r="D21" s="4">
        <f>SUM(D5:D20)</f>
        <v>378</v>
      </c>
      <c r="E21" s="4">
        <f>SUM(E5:E20)</f>
        <v>3500</v>
      </c>
    </row>
    <row r="22" spans="1:5" ht="12.75">
      <c r="A22" s="5" t="s">
        <v>24</v>
      </c>
      <c r="B22" s="5"/>
      <c r="C22" s="5"/>
      <c r="D22" s="5"/>
      <c r="E22" s="5"/>
    </row>
    <row r="23" spans="1:5" ht="12.75">
      <c r="A23" s="9" t="s">
        <v>25</v>
      </c>
      <c r="B23" s="1" t="s">
        <v>26</v>
      </c>
      <c r="C23" s="1"/>
      <c r="D23" s="1">
        <f>1+3</f>
        <v>4</v>
      </c>
      <c r="E23" s="1">
        <v>5</v>
      </c>
    </row>
    <row r="24" spans="1:5" ht="12.75">
      <c r="A24" s="9"/>
      <c r="B24" s="1" t="s">
        <v>27</v>
      </c>
      <c r="C24" s="1">
        <v>48</v>
      </c>
      <c r="D24" s="1">
        <v>8</v>
      </c>
      <c r="E24" s="1">
        <v>16</v>
      </c>
    </row>
    <row r="25" spans="1:5" ht="12.75">
      <c r="A25" s="9"/>
      <c r="B25" s="1" t="s">
        <v>28</v>
      </c>
      <c r="C25" s="1"/>
      <c r="D25" s="1">
        <v>35</v>
      </c>
      <c r="E25" s="1">
        <v>35</v>
      </c>
    </row>
    <row r="26" spans="1:5" ht="12.75">
      <c r="A26" s="9"/>
      <c r="B26" s="1" t="s">
        <v>29</v>
      </c>
      <c r="C26" s="1"/>
      <c r="D26" s="1">
        <v>16</v>
      </c>
      <c r="E26" s="1">
        <v>16</v>
      </c>
    </row>
    <row r="27" spans="1:5" ht="12.75">
      <c r="A27" s="9"/>
      <c r="B27" s="1" t="s">
        <v>30</v>
      </c>
      <c r="C27" s="1">
        <v>36</v>
      </c>
      <c r="D27" s="1">
        <f>3</f>
        <v>3</v>
      </c>
      <c r="E27" s="1">
        <v>10</v>
      </c>
    </row>
    <row r="28" spans="1:5" ht="12.75">
      <c r="A28" s="9"/>
      <c r="B28" s="1" t="s">
        <v>31</v>
      </c>
      <c r="C28" s="1"/>
      <c r="D28" s="1">
        <v>2</v>
      </c>
      <c r="E28" s="1">
        <v>2</v>
      </c>
    </row>
    <row r="29" spans="1:5" ht="12.75">
      <c r="A29" s="9"/>
      <c r="B29" s="1" t="s">
        <v>32</v>
      </c>
      <c r="C29" s="1"/>
      <c r="D29" s="8">
        <f>D30+D31</f>
        <v>23</v>
      </c>
      <c r="E29" s="8">
        <f>E30+E31</f>
        <v>34</v>
      </c>
    </row>
    <row r="30" spans="1:5" ht="12.75">
      <c r="A30" s="9"/>
      <c r="B30" s="10" t="s">
        <v>33</v>
      </c>
      <c r="C30" s="10"/>
      <c r="D30" s="10">
        <v>7</v>
      </c>
      <c r="E30" s="10">
        <v>14</v>
      </c>
    </row>
    <row r="31" spans="1:5" ht="12.75">
      <c r="A31" s="9"/>
      <c r="B31" s="10" t="s">
        <v>34</v>
      </c>
      <c r="C31" s="10"/>
      <c r="D31" s="10">
        <v>16</v>
      </c>
      <c r="E31" s="10">
        <v>20</v>
      </c>
    </row>
    <row r="32" spans="1:5" ht="12.75">
      <c r="A32" s="9"/>
      <c r="B32" s="1" t="s">
        <v>35</v>
      </c>
      <c r="C32" s="1"/>
      <c r="D32" s="1">
        <v>0</v>
      </c>
      <c r="E32" s="1">
        <v>0</v>
      </c>
    </row>
    <row r="33" spans="1:5" ht="12.75">
      <c r="A33" s="9"/>
      <c r="B33" s="1" t="s">
        <v>36</v>
      </c>
      <c r="C33" s="1"/>
      <c r="D33" s="1">
        <v>2</v>
      </c>
      <c r="E33" s="1">
        <v>10</v>
      </c>
    </row>
    <row r="34" spans="1:5" ht="12.75">
      <c r="A34" s="9"/>
      <c r="B34" s="1" t="s">
        <v>37</v>
      </c>
      <c r="C34" s="1">
        <v>120</v>
      </c>
      <c r="D34" s="1">
        <v>20</v>
      </c>
      <c r="E34" s="1">
        <v>46</v>
      </c>
    </row>
    <row r="35" spans="1:5" ht="12.75">
      <c r="A35" s="9"/>
      <c r="B35" s="1" t="s">
        <v>38</v>
      </c>
      <c r="C35" s="1">
        <v>138</v>
      </c>
      <c r="D35" s="1">
        <f>12+3</f>
        <v>15</v>
      </c>
      <c r="E35" s="1">
        <v>37</v>
      </c>
    </row>
    <row r="36" spans="1:5" ht="12.75">
      <c r="A36" s="9"/>
      <c r="B36" s="1" t="s">
        <v>39</v>
      </c>
      <c r="C36" s="1">
        <v>120</v>
      </c>
      <c r="D36" s="1">
        <f>6+6+2</f>
        <v>14</v>
      </c>
      <c r="E36" s="8">
        <f>3+10+8+2</f>
        <v>23</v>
      </c>
    </row>
    <row r="37" spans="1:5" ht="12.75">
      <c r="A37" s="9"/>
      <c r="B37" s="1" t="s">
        <v>40</v>
      </c>
      <c r="C37" s="1"/>
      <c r="D37" s="1">
        <v>13</v>
      </c>
      <c r="E37" s="1">
        <v>14</v>
      </c>
    </row>
    <row r="38" spans="1:5" ht="12.75">
      <c r="A38" s="9"/>
      <c r="B38" s="1" t="s">
        <v>41</v>
      </c>
      <c r="C38" s="1"/>
      <c r="D38" s="1">
        <v>0</v>
      </c>
      <c r="E38" s="1">
        <v>125</v>
      </c>
    </row>
    <row r="39" spans="1:5" ht="12.75">
      <c r="A39" s="9"/>
      <c r="B39" s="1" t="s">
        <v>42</v>
      </c>
      <c r="C39" s="1"/>
      <c r="D39" s="1">
        <v>0</v>
      </c>
      <c r="E39" s="1">
        <v>0</v>
      </c>
    </row>
    <row r="40" spans="1:5" ht="12.75">
      <c r="A40" s="9"/>
      <c r="B40" s="1" t="s">
        <v>43</v>
      </c>
      <c r="C40" s="1">
        <v>678</v>
      </c>
      <c r="D40" s="1">
        <v>180</v>
      </c>
      <c r="E40" s="1">
        <v>240</v>
      </c>
    </row>
    <row r="41" spans="1:5" ht="12.75">
      <c r="A41" s="9"/>
      <c r="B41" s="1" t="s">
        <v>44</v>
      </c>
      <c r="C41" s="1">
        <v>513</v>
      </c>
      <c r="D41" s="1">
        <v>234</v>
      </c>
      <c r="E41" s="8">
        <f>27+207</f>
        <v>234</v>
      </c>
    </row>
    <row r="42" spans="1:5" ht="12.75">
      <c r="A42" s="9"/>
      <c r="B42" s="1" t="s">
        <v>45</v>
      </c>
      <c r="C42" s="1">
        <v>42</v>
      </c>
      <c r="D42" s="1">
        <v>21</v>
      </c>
      <c r="E42" s="1">
        <v>21</v>
      </c>
    </row>
    <row r="43" spans="1:5" ht="12.75">
      <c r="A43" s="9"/>
      <c r="B43" s="1" t="s">
        <v>46</v>
      </c>
      <c r="C43" s="1">
        <v>230</v>
      </c>
      <c r="D43" s="1">
        <f>45+16</f>
        <v>61</v>
      </c>
      <c r="E43" s="8">
        <f>21+61</f>
        <v>82</v>
      </c>
    </row>
    <row r="44" spans="1:5" ht="12.75">
      <c r="A44" s="9"/>
      <c r="B44" s="1" t="s">
        <v>47</v>
      </c>
      <c r="C44" s="1"/>
      <c r="D44" s="1">
        <v>21</v>
      </c>
      <c r="E44" s="1">
        <v>31</v>
      </c>
    </row>
    <row r="45" spans="1:5" ht="12.75">
      <c r="A45" s="9"/>
      <c r="B45" s="1" t="s">
        <v>48</v>
      </c>
      <c r="C45" s="1"/>
      <c r="D45" s="1">
        <v>13</v>
      </c>
      <c r="E45" s="1">
        <v>14</v>
      </c>
    </row>
    <row r="46" spans="1:5" ht="12.75">
      <c r="A46" s="9"/>
      <c r="B46" s="1" t="s">
        <v>49</v>
      </c>
      <c r="C46" s="1"/>
      <c r="D46" s="1">
        <v>6</v>
      </c>
      <c r="E46" s="1">
        <v>9</v>
      </c>
    </row>
    <row r="47" spans="1:5" ht="12.75">
      <c r="A47" s="9"/>
      <c r="B47" s="1" t="s">
        <v>50</v>
      </c>
      <c r="C47" s="1"/>
      <c r="D47" s="1">
        <v>0</v>
      </c>
      <c r="E47" s="1">
        <v>2</v>
      </c>
    </row>
    <row r="48" spans="1:5" ht="12.75">
      <c r="A48" s="9"/>
      <c r="B48" s="1" t="s">
        <v>51</v>
      </c>
      <c r="C48" s="1"/>
      <c r="D48" s="1">
        <v>1</v>
      </c>
      <c r="E48" s="1">
        <v>1</v>
      </c>
    </row>
    <row r="49" spans="1:5" ht="12.75">
      <c r="A49" s="4" t="s">
        <v>25</v>
      </c>
      <c r="B49" s="4"/>
      <c r="C49" s="4">
        <f>SUM(C23:C48)</f>
        <v>1925</v>
      </c>
      <c r="D49" s="4">
        <f>SUM(D23:D48)-D30-D31</f>
        <v>692</v>
      </c>
      <c r="E49" s="4">
        <f>SUM(E23:E48)-E30-E31</f>
        <v>1007</v>
      </c>
    </row>
    <row r="50" spans="1:5" ht="12.75" customHeight="1">
      <c r="A50" s="11" t="s">
        <v>52</v>
      </c>
      <c r="B50" s="1" t="s">
        <v>53</v>
      </c>
      <c r="C50" s="9">
        <v>290</v>
      </c>
      <c r="D50" s="9"/>
      <c r="E50" s="1">
        <v>0</v>
      </c>
    </row>
    <row r="51" spans="1:5" ht="12.75">
      <c r="A51" s="11"/>
      <c r="B51" s="1" t="s">
        <v>54</v>
      </c>
      <c r="C51" s="9"/>
      <c r="D51" s="9"/>
      <c r="E51" s="1">
        <v>1</v>
      </c>
    </row>
    <row r="52" spans="1:5" ht="12.75">
      <c r="A52" s="11"/>
      <c r="B52" s="1" t="s">
        <v>39</v>
      </c>
      <c r="C52" s="9"/>
      <c r="D52" s="9"/>
      <c r="E52" s="1">
        <v>0</v>
      </c>
    </row>
    <row r="53" spans="1:5" ht="12.75">
      <c r="A53" s="11"/>
      <c r="B53" s="1" t="s">
        <v>43</v>
      </c>
      <c r="C53" s="9"/>
      <c r="D53" s="9"/>
      <c r="E53" s="1">
        <v>0</v>
      </c>
    </row>
    <row r="54" spans="1:5" ht="12.75">
      <c r="A54" s="11"/>
      <c r="B54" s="1" t="s">
        <v>55</v>
      </c>
      <c r="C54" s="9"/>
      <c r="D54" s="1">
        <v>30</v>
      </c>
      <c r="E54" s="1">
        <v>30</v>
      </c>
    </row>
    <row r="55" spans="1:5" ht="12.75">
      <c r="A55" s="4" t="s">
        <v>56</v>
      </c>
      <c r="B55" s="4"/>
      <c r="C55" s="9"/>
      <c r="D55" s="4">
        <f>SUM(D50:D54)</f>
        <v>30</v>
      </c>
      <c r="E55" s="4">
        <f>SUM(E50:E54)</f>
        <v>31</v>
      </c>
    </row>
    <row r="56" spans="1:5" ht="12.75" customHeight="1">
      <c r="A56" s="11" t="s">
        <v>57</v>
      </c>
      <c r="B56" s="1" t="s">
        <v>53</v>
      </c>
      <c r="C56" s="9"/>
      <c r="D56" s="1">
        <v>1</v>
      </c>
      <c r="E56" s="1">
        <v>1</v>
      </c>
    </row>
    <row r="57" spans="1:5" ht="12.75">
      <c r="A57" s="11"/>
      <c r="B57" s="1" t="s">
        <v>54</v>
      </c>
      <c r="C57" s="9"/>
      <c r="D57" s="1">
        <v>6</v>
      </c>
      <c r="E57" s="1">
        <v>6</v>
      </c>
    </row>
    <row r="58" spans="1:5" ht="12.75">
      <c r="A58" s="11"/>
      <c r="B58" s="1" t="s">
        <v>58</v>
      </c>
      <c r="C58" s="9"/>
      <c r="D58" s="1">
        <v>3</v>
      </c>
      <c r="E58" s="1">
        <v>3</v>
      </c>
    </row>
    <row r="59" spans="1:5" ht="12.75">
      <c r="A59" s="11"/>
      <c r="B59" s="1" t="s">
        <v>39</v>
      </c>
      <c r="C59" s="9"/>
      <c r="D59" s="1">
        <v>7</v>
      </c>
      <c r="E59" s="1">
        <v>12</v>
      </c>
    </row>
    <row r="60" spans="1:5" ht="12.75">
      <c r="A60" s="11"/>
      <c r="B60" s="1" t="s">
        <v>43</v>
      </c>
      <c r="C60" s="9"/>
      <c r="D60" s="1">
        <v>0</v>
      </c>
      <c r="E60" s="1">
        <v>0</v>
      </c>
    </row>
    <row r="61" spans="1:5" ht="12.75">
      <c r="A61" s="11"/>
      <c r="B61" s="1" t="s">
        <v>55</v>
      </c>
      <c r="C61" s="9"/>
      <c r="D61" s="1">
        <v>20</v>
      </c>
      <c r="E61" s="1">
        <v>40</v>
      </c>
    </row>
    <row r="62" spans="1:5" ht="12.75">
      <c r="A62" s="4" t="s">
        <v>59</v>
      </c>
      <c r="B62" s="4"/>
      <c r="C62" s="9"/>
      <c r="D62" s="4">
        <f>SUM(D56:D61)</f>
        <v>37</v>
      </c>
      <c r="E62" s="4">
        <f>SUM(E56:E61)</f>
        <v>62</v>
      </c>
    </row>
    <row r="63" spans="1:5" ht="12.75" customHeight="1">
      <c r="A63" s="11" t="s">
        <v>60</v>
      </c>
      <c r="B63" s="1" t="s">
        <v>53</v>
      </c>
      <c r="C63" s="9"/>
      <c r="D63" s="1">
        <v>0</v>
      </c>
      <c r="E63" s="1">
        <v>0</v>
      </c>
    </row>
    <row r="64" spans="1:5" ht="12.75">
      <c r="A64" s="11"/>
      <c r="B64" s="1" t="s">
        <v>54</v>
      </c>
      <c r="C64" s="9"/>
      <c r="D64" s="1">
        <v>0</v>
      </c>
      <c r="E64" s="1">
        <v>0</v>
      </c>
    </row>
    <row r="65" spans="1:5" ht="12.75">
      <c r="A65" s="11"/>
      <c r="B65" s="1" t="s">
        <v>58</v>
      </c>
      <c r="C65" s="9"/>
      <c r="D65" s="1">
        <v>0</v>
      </c>
      <c r="E65" s="1">
        <v>0</v>
      </c>
    </row>
    <row r="66" spans="1:5" ht="12.75">
      <c r="A66" s="11"/>
      <c r="B66" s="1" t="s">
        <v>39</v>
      </c>
      <c r="C66" s="9"/>
      <c r="D66" s="1">
        <v>0</v>
      </c>
      <c r="E66" s="1">
        <v>0</v>
      </c>
    </row>
    <row r="67" spans="1:5" ht="12.75">
      <c r="A67" s="11"/>
      <c r="B67" s="1" t="s">
        <v>43</v>
      </c>
      <c r="C67" s="9"/>
      <c r="D67" s="1">
        <v>0</v>
      </c>
      <c r="E67" s="1">
        <v>0</v>
      </c>
    </row>
    <row r="68" spans="1:5" ht="12.75">
      <c r="A68" s="11"/>
      <c r="B68" s="1" t="s">
        <v>55</v>
      </c>
      <c r="C68" s="9"/>
      <c r="D68" s="1">
        <v>0</v>
      </c>
      <c r="E68" s="1">
        <v>12</v>
      </c>
    </row>
    <row r="69" spans="1:5" ht="12.75">
      <c r="A69" s="4" t="s">
        <v>61</v>
      </c>
      <c r="B69" s="4"/>
      <c r="C69" s="9"/>
      <c r="D69" s="4">
        <f>SUM(D63:D68)</f>
        <v>0</v>
      </c>
      <c r="E69" s="4">
        <f>SUM(E63:E68)</f>
        <v>12</v>
      </c>
    </row>
    <row r="70" spans="1:5" ht="12.75" customHeight="1">
      <c r="A70" s="11" t="s">
        <v>62</v>
      </c>
      <c r="B70" s="1" t="s">
        <v>53</v>
      </c>
      <c r="C70" s="9"/>
      <c r="D70" s="1">
        <v>0</v>
      </c>
      <c r="E70" s="1">
        <v>0</v>
      </c>
    </row>
    <row r="71" spans="1:5" ht="12.75">
      <c r="A71" s="11"/>
      <c r="B71" s="1" t="s">
        <v>54</v>
      </c>
      <c r="C71" s="9"/>
      <c r="D71" s="1">
        <v>0</v>
      </c>
      <c r="E71" s="1">
        <v>0</v>
      </c>
    </row>
    <row r="72" spans="1:5" ht="12.75">
      <c r="A72" s="11"/>
      <c r="B72" s="1" t="s">
        <v>58</v>
      </c>
      <c r="C72" s="9"/>
      <c r="D72" s="1">
        <v>0</v>
      </c>
      <c r="E72" s="1">
        <v>0</v>
      </c>
    </row>
    <row r="73" spans="1:5" ht="12.75">
      <c r="A73" s="11"/>
      <c r="B73" s="1" t="s">
        <v>39</v>
      </c>
      <c r="C73" s="9"/>
      <c r="D73" s="1">
        <v>0</v>
      </c>
      <c r="E73" s="1">
        <v>0</v>
      </c>
    </row>
    <row r="74" spans="1:5" ht="12.75">
      <c r="A74" s="11"/>
      <c r="B74" s="1" t="s">
        <v>43</v>
      </c>
      <c r="C74" s="9"/>
      <c r="D74" s="1">
        <v>0</v>
      </c>
      <c r="E74" s="1">
        <v>0</v>
      </c>
    </row>
    <row r="75" spans="1:5" ht="12.75">
      <c r="A75" s="11"/>
      <c r="B75" s="1" t="s">
        <v>55</v>
      </c>
      <c r="C75" s="9"/>
      <c r="D75" s="1">
        <v>0</v>
      </c>
      <c r="E75" s="1">
        <v>0</v>
      </c>
    </row>
    <row r="76" spans="1:5" ht="12.75">
      <c r="A76" s="4" t="s">
        <v>63</v>
      </c>
      <c r="B76" s="4"/>
      <c r="C76" s="9"/>
      <c r="D76" s="4">
        <f>SUM(D70:D75)</f>
        <v>0</v>
      </c>
      <c r="E76" s="4">
        <f>SUM(E70:E75)</f>
        <v>0</v>
      </c>
    </row>
    <row r="77" spans="1:5" ht="12.75" customHeight="1">
      <c r="A77" s="11" t="s">
        <v>64</v>
      </c>
      <c r="B77" s="1" t="s">
        <v>53</v>
      </c>
      <c r="C77" s="9"/>
      <c r="D77" s="1">
        <v>0</v>
      </c>
      <c r="E77" s="1">
        <v>0</v>
      </c>
    </row>
    <row r="78" spans="1:5" ht="12.75">
      <c r="A78" s="11"/>
      <c r="B78" s="1" t="s">
        <v>54</v>
      </c>
      <c r="C78" s="9"/>
      <c r="D78" s="1">
        <v>0</v>
      </c>
      <c r="E78" s="1">
        <v>0</v>
      </c>
    </row>
    <row r="79" spans="1:5" ht="12.75">
      <c r="A79" s="11"/>
      <c r="B79" s="1" t="s">
        <v>58</v>
      </c>
      <c r="C79" s="9"/>
      <c r="D79" s="1">
        <v>0</v>
      </c>
      <c r="E79" s="1">
        <v>0</v>
      </c>
    </row>
    <row r="80" spans="1:5" ht="12.75">
      <c r="A80" s="11"/>
      <c r="B80" s="1" t="s">
        <v>39</v>
      </c>
      <c r="C80" s="9"/>
      <c r="D80" s="1">
        <v>0</v>
      </c>
      <c r="E80" s="1">
        <v>0</v>
      </c>
    </row>
    <row r="81" spans="1:5" ht="12.75">
      <c r="A81" s="11"/>
      <c r="B81" s="1" t="s">
        <v>43</v>
      </c>
      <c r="C81" s="9"/>
      <c r="D81" s="1">
        <v>0</v>
      </c>
      <c r="E81" s="1">
        <v>0</v>
      </c>
    </row>
    <row r="82" spans="1:5" ht="12.75">
      <c r="A82" s="11"/>
      <c r="B82" s="1" t="s">
        <v>55</v>
      </c>
      <c r="C82" s="9"/>
      <c r="D82" s="1">
        <v>6</v>
      </c>
      <c r="E82" s="1">
        <v>6</v>
      </c>
    </row>
    <row r="83" spans="1:5" ht="12.75">
      <c r="A83" s="4" t="s">
        <v>65</v>
      </c>
      <c r="B83" s="4"/>
      <c r="C83" s="9"/>
      <c r="D83" s="4">
        <f>SUM(D77:D82)</f>
        <v>6</v>
      </c>
      <c r="E83" s="4">
        <f>SUM(E77:E82)</f>
        <v>6</v>
      </c>
    </row>
    <row r="84" spans="1:5" ht="12.75" customHeight="1">
      <c r="A84" s="11" t="s">
        <v>66</v>
      </c>
      <c r="B84" s="1" t="s">
        <v>53</v>
      </c>
      <c r="C84" s="1"/>
      <c r="D84" s="1">
        <v>0</v>
      </c>
      <c r="E84" s="1">
        <v>1</v>
      </c>
    </row>
    <row r="85" spans="1:5" ht="12.75">
      <c r="A85" s="11"/>
      <c r="B85" s="1" t="s">
        <v>54</v>
      </c>
      <c r="C85" s="1"/>
      <c r="D85" s="1">
        <v>0</v>
      </c>
      <c r="E85" s="1">
        <v>0</v>
      </c>
    </row>
    <row r="86" spans="1:5" ht="12.75">
      <c r="A86" s="11"/>
      <c r="B86" s="1" t="s">
        <v>58</v>
      </c>
      <c r="C86" s="1">
        <v>276</v>
      </c>
      <c r="D86" s="1">
        <v>69</v>
      </c>
      <c r="E86" s="1">
        <v>115</v>
      </c>
    </row>
    <row r="87" spans="1:5" ht="12.75">
      <c r="A87" s="11"/>
      <c r="B87" s="1" t="s">
        <v>39</v>
      </c>
      <c r="C87" s="1"/>
      <c r="D87" s="1">
        <v>0</v>
      </c>
      <c r="E87" s="1">
        <v>0</v>
      </c>
    </row>
    <row r="88" spans="1:5" ht="12.75">
      <c r="A88" s="11"/>
      <c r="B88" s="1" t="s">
        <v>43</v>
      </c>
      <c r="C88" s="1"/>
      <c r="D88" s="1">
        <v>0</v>
      </c>
      <c r="E88" s="1">
        <v>0</v>
      </c>
    </row>
    <row r="89" spans="1:5" ht="12.75">
      <c r="A89" s="11"/>
      <c r="B89" s="1" t="s">
        <v>55</v>
      </c>
      <c r="C89" s="1"/>
      <c r="D89" s="1">
        <v>0</v>
      </c>
      <c r="E89" s="1">
        <v>0</v>
      </c>
    </row>
    <row r="90" spans="1:5" ht="12.75">
      <c r="A90" s="4" t="s">
        <v>67</v>
      </c>
      <c r="B90" s="4"/>
      <c r="C90" s="4">
        <f>SUM(C84:C89)</f>
        <v>276</v>
      </c>
      <c r="D90" s="4">
        <f>SUM(D84:D89)</f>
        <v>69</v>
      </c>
      <c r="E90" s="4">
        <f>SUM(E84:E89)</f>
        <v>116</v>
      </c>
    </row>
    <row r="91" spans="1:5" ht="12.75" customHeight="1">
      <c r="A91" s="11" t="s">
        <v>68</v>
      </c>
      <c r="B91" s="1" t="s">
        <v>54</v>
      </c>
      <c r="C91" s="7">
        <f>296+50</f>
        <v>346</v>
      </c>
      <c r="D91" s="1">
        <v>0</v>
      </c>
      <c r="E91" s="1">
        <v>0</v>
      </c>
    </row>
    <row r="92" spans="1:5" ht="12.75">
      <c r="A92" s="11"/>
      <c r="B92" s="1" t="s">
        <v>58</v>
      </c>
      <c r="C92" s="7"/>
      <c r="D92" s="1"/>
      <c r="E92" s="8">
        <f>SUM(E93:E95)</f>
        <v>80</v>
      </c>
    </row>
    <row r="93" spans="1:5" ht="12.75">
      <c r="A93" s="11"/>
      <c r="B93" s="10" t="s">
        <v>69</v>
      </c>
      <c r="C93" s="7"/>
      <c r="D93" s="10">
        <v>12</v>
      </c>
      <c r="E93" s="10">
        <v>15</v>
      </c>
    </row>
    <row r="94" spans="1:5" ht="12.75">
      <c r="A94" s="11"/>
      <c r="B94" s="10" t="s">
        <v>70</v>
      </c>
      <c r="C94" s="7"/>
      <c r="D94" s="10">
        <v>47</v>
      </c>
      <c r="E94" s="10">
        <v>47</v>
      </c>
    </row>
    <row r="95" spans="1:5" ht="12.75">
      <c r="A95" s="11"/>
      <c r="B95" s="10" t="s">
        <v>71</v>
      </c>
      <c r="C95" s="7"/>
      <c r="D95" s="10">
        <v>0</v>
      </c>
      <c r="E95" s="10">
        <v>18</v>
      </c>
    </row>
    <row r="96" spans="1:5" ht="12.75">
      <c r="A96" s="11"/>
      <c r="B96" s="1" t="s">
        <v>43</v>
      </c>
      <c r="C96" s="7"/>
      <c r="D96" s="1">
        <v>0</v>
      </c>
      <c r="E96" s="1">
        <v>0</v>
      </c>
    </row>
    <row r="97" spans="1:5" ht="12.75">
      <c r="A97" s="11"/>
      <c r="B97" s="1" t="s">
        <v>55</v>
      </c>
      <c r="C97" s="7"/>
      <c r="D97" s="1">
        <v>18</v>
      </c>
      <c r="E97" s="1">
        <v>18</v>
      </c>
    </row>
    <row r="98" spans="1:5" ht="12.75">
      <c r="A98" s="4" t="s">
        <v>68</v>
      </c>
      <c r="B98" s="4"/>
      <c r="C98" s="4">
        <f>SUM(C91:C97)</f>
        <v>346</v>
      </c>
      <c r="D98" s="4">
        <f>SUM(D91:D97)</f>
        <v>77</v>
      </c>
      <c r="E98" s="4">
        <f>SUM(E91:E97)-E92</f>
        <v>98</v>
      </c>
    </row>
    <row r="99" spans="1:5" ht="12.75" customHeight="1">
      <c r="A99" s="11" t="s">
        <v>72</v>
      </c>
      <c r="B99" s="1" t="s">
        <v>53</v>
      </c>
      <c r="C99" s="7">
        <v>60</v>
      </c>
      <c r="D99" s="1">
        <v>0</v>
      </c>
      <c r="E99" s="1">
        <v>0</v>
      </c>
    </row>
    <row r="100" spans="1:5" ht="12.75">
      <c r="A100" s="11"/>
      <c r="B100" s="1" t="s">
        <v>54</v>
      </c>
      <c r="C100" s="7"/>
      <c r="D100" s="1">
        <v>0</v>
      </c>
      <c r="E100" s="1">
        <v>32</v>
      </c>
    </row>
    <row r="101" spans="1:5" ht="12.75">
      <c r="A101" s="11"/>
      <c r="B101" s="1" t="s">
        <v>58</v>
      </c>
      <c r="C101" s="7"/>
      <c r="D101" s="1">
        <v>0</v>
      </c>
      <c r="E101" s="1">
        <v>31</v>
      </c>
    </row>
    <row r="102" spans="1:5" ht="12.75">
      <c r="A102" s="11"/>
      <c r="B102" s="1" t="s">
        <v>39</v>
      </c>
      <c r="C102" s="7"/>
      <c r="D102" s="1">
        <v>0</v>
      </c>
      <c r="E102" s="1">
        <v>0</v>
      </c>
    </row>
    <row r="103" spans="1:5" ht="12.75">
      <c r="A103" s="11"/>
      <c r="B103" s="1" t="s">
        <v>43</v>
      </c>
      <c r="C103" s="7"/>
      <c r="D103" s="1">
        <v>0</v>
      </c>
      <c r="E103" s="1">
        <v>0</v>
      </c>
    </row>
    <row r="104" spans="1:5" ht="12.75">
      <c r="A104" s="11"/>
      <c r="B104" s="1" t="s">
        <v>55</v>
      </c>
      <c r="C104" s="7"/>
      <c r="D104" s="1">
        <v>0</v>
      </c>
      <c r="E104" s="1">
        <v>0</v>
      </c>
    </row>
    <row r="105" spans="1:5" ht="12.75">
      <c r="A105" s="4" t="s">
        <v>72</v>
      </c>
      <c r="B105" s="4"/>
      <c r="C105" s="4">
        <f>SUM(C99:C104)</f>
        <v>60</v>
      </c>
      <c r="D105" s="4">
        <f>SUM(D99:D104)</f>
        <v>0</v>
      </c>
      <c r="E105" s="4">
        <f>SUM(E99:E104)</f>
        <v>63</v>
      </c>
    </row>
    <row r="106" spans="1:5" ht="12.75">
      <c r="A106" s="4" t="s">
        <v>73</v>
      </c>
      <c r="B106" s="1"/>
      <c r="C106" s="4">
        <f>C83+C69+C62+C55+C49+C90+C98+C105</f>
        <v>2607</v>
      </c>
      <c r="D106" s="4">
        <f>D83+D69+D62+D55+D49+D90+D98+D105</f>
        <v>911</v>
      </c>
      <c r="E106" s="4">
        <f>E83+E69+E62+E55+E49+E90+E98+E105</f>
        <v>1395</v>
      </c>
    </row>
    <row r="107" spans="1:5" ht="12.75" customHeight="1">
      <c r="A107" s="11" t="s">
        <v>74</v>
      </c>
      <c r="B107" s="1" t="s">
        <v>53</v>
      </c>
      <c r="C107" s="12">
        <v>500</v>
      </c>
      <c r="D107" s="1">
        <v>4</v>
      </c>
      <c r="E107" s="1">
        <v>4</v>
      </c>
    </row>
    <row r="108" spans="1:5" ht="12.75">
      <c r="A108" s="11"/>
      <c r="B108" s="1" t="s">
        <v>54</v>
      </c>
      <c r="C108" s="12"/>
      <c r="D108" s="1">
        <v>2</v>
      </c>
      <c r="E108" s="1">
        <v>2</v>
      </c>
    </row>
    <row r="109" spans="1:5" ht="12.75">
      <c r="A109" s="11"/>
      <c r="B109" s="1" t="s">
        <v>58</v>
      </c>
      <c r="C109" s="12"/>
      <c r="D109" s="1">
        <v>1</v>
      </c>
      <c r="E109" s="1">
        <v>1</v>
      </c>
    </row>
    <row r="110" spans="1:5" ht="12.75">
      <c r="A110" s="11"/>
      <c r="B110" s="1" t="s">
        <v>39</v>
      </c>
      <c r="C110" s="12"/>
      <c r="D110" s="1">
        <v>0</v>
      </c>
      <c r="E110" s="1">
        <v>0</v>
      </c>
    </row>
    <row r="111" spans="1:5" ht="12.75">
      <c r="A111" s="11"/>
      <c r="B111" s="1" t="s">
        <v>43</v>
      </c>
      <c r="C111" s="12"/>
      <c r="D111" s="1">
        <v>0</v>
      </c>
      <c r="E111" s="1">
        <v>0</v>
      </c>
    </row>
    <row r="112" spans="1:5" ht="12.75">
      <c r="A112" s="11"/>
      <c r="B112" s="1" t="s">
        <v>55</v>
      </c>
      <c r="C112" s="12"/>
      <c r="D112" s="1">
        <v>0</v>
      </c>
      <c r="E112" s="1">
        <v>0</v>
      </c>
    </row>
    <row r="113" spans="1:5" ht="12.75">
      <c r="A113" s="4" t="s">
        <v>75</v>
      </c>
      <c r="B113" s="4"/>
      <c r="C113" s="12"/>
      <c r="D113" s="4">
        <f>SUM(D107:D112)</f>
        <v>7</v>
      </c>
      <c r="E113" s="4">
        <f>SUM(E107:E112)</f>
        <v>7</v>
      </c>
    </row>
    <row r="114" spans="1:5" ht="12.75" customHeight="1">
      <c r="A114" s="11" t="s">
        <v>76</v>
      </c>
      <c r="B114" s="1" t="s">
        <v>53</v>
      </c>
      <c r="C114" s="12"/>
      <c r="D114" s="1"/>
      <c r="E114" s="1">
        <v>2</v>
      </c>
    </row>
    <row r="115" spans="1:5" ht="12.75">
      <c r="A115" s="11"/>
      <c r="B115" s="1" t="s">
        <v>54</v>
      </c>
      <c r="C115" s="12"/>
      <c r="D115" s="1"/>
      <c r="E115" s="1">
        <v>0</v>
      </c>
    </row>
    <row r="116" spans="1:5" ht="12.75">
      <c r="A116" s="11"/>
      <c r="B116" s="1" t="s">
        <v>58</v>
      </c>
      <c r="C116" s="12"/>
      <c r="D116" s="1"/>
      <c r="E116" s="1">
        <v>1</v>
      </c>
    </row>
    <row r="117" spans="1:5" ht="12.75">
      <c r="A117" s="11"/>
      <c r="B117" s="1" t="s">
        <v>39</v>
      </c>
      <c r="C117" s="12"/>
      <c r="D117" s="1"/>
      <c r="E117" s="1">
        <v>0</v>
      </c>
    </row>
    <row r="118" spans="1:5" ht="12.75">
      <c r="A118" s="11"/>
      <c r="B118" s="1" t="s">
        <v>43</v>
      </c>
      <c r="C118" s="12"/>
      <c r="D118" s="1"/>
      <c r="E118" s="1">
        <v>0</v>
      </c>
    </row>
    <row r="119" spans="1:5" ht="12.75">
      <c r="A119" s="11"/>
      <c r="B119" s="1" t="s">
        <v>55</v>
      </c>
      <c r="C119" s="12"/>
      <c r="D119" s="1"/>
      <c r="E119" s="1">
        <v>0</v>
      </c>
    </row>
    <row r="120" spans="1:5" ht="12.75">
      <c r="A120" s="4" t="s">
        <v>77</v>
      </c>
      <c r="B120" s="4"/>
      <c r="C120" s="12"/>
      <c r="D120" s="1">
        <v>0</v>
      </c>
      <c r="E120" s="4">
        <f>SUM(E114:E119)</f>
        <v>3</v>
      </c>
    </row>
    <row r="121" spans="1:5" ht="12.75" customHeight="1">
      <c r="A121" s="11" t="s">
        <v>78</v>
      </c>
      <c r="B121" s="1" t="s">
        <v>53</v>
      </c>
      <c r="C121" s="12"/>
      <c r="D121" s="1"/>
      <c r="E121" s="1">
        <v>2</v>
      </c>
    </row>
    <row r="122" spans="1:5" ht="12.75">
      <c r="A122" s="11"/>
      <c r="B122" s="1" t="s">
        <v>54</v>
      </c>
      <c r="C122" s="12"/>
      <c r="D122" s="1"/>
      <c r="E122" s="1">
        <v>0</v>
      </c>
    </row>
    <row r="123" spans="1:5" ht="12.75">
      <c r="A123" s="11"/>
      <c r="B123" s="1" t="s">
        <v>58</v>
      </c>
      <c r="C123" s="12"/>
      <c r="D123" s="1"/>
      <c r="E123" s="1">
        <v>1</v>
      </c>
    </row>
    <row r="124" spans="1:5" ht="12.75">
      <c r="A124" s="11"/>
      <c r="B124" s="1" t="s">
        <v>39</v>
      </c>
      <c r="C124" s="12"/>
      <c r="D124" s="1"/>
      <c r="E124" s="1">
        <v>0</v>
      </c>
    </row>
    <row r="125" spans="1:5" ht="12.75">
      <c r="A125" s="11"/>
      <c r="B125" s="1" t="s">
        <v>43</v>
      </c>
      <c r="C125" s="12"/>
      <c r="D125" s="1"/>
      <c r="E125" s="1">
        <v>0</v>
      </c>
    </row>
    <row r="126" spans="1:5" ht="12.75">
      <c r="A126" s="11"/>
      <c r="B126" s="1" t="s">
        <v>55</v>
      </c>
      <c r="C126" s="12"/>
      <c r="D126" s="1"/>
      <c r="E126" s="1">
        <v>0</v>
      </c>
    </row>
    <row r="127" spans="1:5" ht="12.75">
      <c r="A127" s="4" t="s">
        <v>79</v>
      </c>
      <c r="B127" s="4"/>
      <c r="C127" s="12"/>
      <c r="D127" s="1"/>
      <c r="E127" s="4">
        <f>SUM(E121:E126)</f>
        <v>3</v>
      </c>
    </row>
    <row r="128" spans="1:5" ht="12.75" customHeight="1">
      <c r="A128" s="11" t="s">
        <v>80</v>
      </c>
      <c r="B128" s="1" t="s">
        <v>53</v>
      </c>
      <c r="C128" s="12"/>
      <c r="D128" s="1"/>
      <c r="E128" s="1">
        <v>2</v>
      </c>
    </row>
    <row r="129" spans="1:5" ht="12.75">
      <c r="A129" s="11"/>
      <c r="B129" s="1" t="s">
        <v>54</v>
      </c>
      <c r="C129" s="12"/>
      <c r="D129" s="1"/>
      <c r="E129" s="1">
        <v>0</v>
      </c>
    </row>
    <row r="130" spans="1:5" ht="12.75">
      <c r="A130" s="11"/>
      <c r="B130" s="1" t="s">
        <v>58</v>
      </c>
      <c r="C130" s="12"/>
      <c r="D130" s="1"/>
      <c r="E130" s="1">
        <v>1</v>
      </c>
    </row>
    <row r="131" spans="1:5" ht="12.75">
      <c r="A131" s="11"/>
      <c r="B131" s="1" t="s">
        <v>39</v>
      </c>
      <c r="C131" s="12"/>
      <c r="D131" s="1"/>
      <c r="E131" s="1">
        <v>0</v>
      </c>
    </row>
    <row r="132" spans="1:5" ht="12.75">
      <c r="A132" s="11"/>
      <c r="B132" s="1" t="s">
        <v>43</v>
      </c>
      <c r="C132" s="12"/>
      <c r="D132" s="1"/>
      <c r="E132" s="1">
        <v>0</v>
      </c>
    </row>
    <row r="133" spans="1:5" ht="12.75">
      <c r="A133" s="11"/>
      <c r="B133" s="1" t="s">
        <v>55</v>
      </c>
      <c r="C133" s="12"/>
      <c r="D133" s="1"/>
      <c r="E133" s="1">
        <v>0</v>
      </c>
    </row>
    <row r="134" spans="1:5" ht="12.75">
      <c r="A134" s="4" t="s">
        <v>81</v>
      </c>
      <c r="B134" s="4"/>
      <c r="C134" s="12"/>
      <c r="D134" s="1">
        <v>0</v>
      </c>
      <c r="E134" s="4">
        <f>SUM(E128:E133)</f>
        <v>3</v>
      </c>
    </row>
    <row r="135" spans="1:5" ht="12.75" customHeight="1">
      <c r="A135" s="11" t="s">
        <v>82</v>
      </c>
      <c r="B135" s="1" t="s">
        <v>53</v>
      </c>
      <c r="C135" s="12"/>
      <c r="D135" s="1"/>
      <c r="E135" s="1">
        <v>3</v>
      </c>
    </row>
    <row r="136" spans="1:5" ht="12.75">
      <c r="A136" s="11"/>
      <c r="B136" s="1" t="s">
        <v>54</v>
      </c>
      <c r="C136" s="12"/>
      <c r="D136" s="1"/>
      <c r="E136" s="1">
        <v>0</v>
      </c>
    </row>
    <row r="137" spans="1:5" ht="12.75">
      <c r="A137" s="11"/>
      <c r="B137" s="1" t="s">
        <v>58</v>
      </c>
      <c r="C137" s="12"/>
      <c r="D137" s="1"/>
      <c r="E137" s="1">
        <v>31</v>
      </c>
    </row>
    <row r="138" spans="1:5" ht="12.75">
      <c r="A138" s="11"/>
      <c r="B138" s="1" t="s">
        <v>39</v>
      </c>
      <c r="C138" s="12"/>
      <c r="D138" s="1"/>
      <c r="E138" s="1">
        <v>0</v>
      </c>
    </row>
    <row r="139" spans="1:5" ht="12.75">
      <c r="A139" s="11"/>
      <c r="B139" s="1" t="s">
        <v>43</v>
      </c>
      <c r="C139" s="12"/>
      <c r="D139" s="1"/>
      <c r="E139" s="1">
        <v>0</v>
      </c>
    </row>
    <row r="140" spans="1:5" ht="12.75">
      <c r="A140" s="11"/>
      <c r="B140" s="1" t="s">
        <v>55</v>
      </c>
      <c r="C140" s="12"/>
      <c r="D140" s="1"/>
      <c r="E140" s="1">
        <v>0</v>
      </c>
    </row>
    <row r="141" spans="1:5" ht="12.75">
      <c r="A141" s="4" t="s">
        <v>83</v>
      </c>
      <c r="B141" s="4"/>
      <c r="C141" s="12"/>
      <c r="D141" s="1">
        <v>0</v>
      </c>
      <c r="E141" s="4">
        <f>SUM(E135:E140)</f>
        <v>34</v>
      </c>
    </row>
    <row r="142" spans="1:5" ht="12.75" customHeight="1">
      <c r="A142" s="11" t="s">
        <v>84</v>
      </c>
      <c r="B142" s="1" t="s">
        <v>53</v>
      </c>
      <c r="C142" s="12"/>
      <c r="D142" s="1">
        <v>4</v>
      </c>
      <c r="E142" s="1">
        <v>4</v>
      </c>
    </row>
    <row r="143" spans="1:5" ht="12.75">
      <c r="A143" s="11"/>
      <c r="B143" s="1" t="s">
        <v>54</v>
      </c>
      <c r="C143" s="12"/>
      <c r="D143" s="1"/>
      <c r="E143" s="1">
        <v>0</v>
      </c>
    </row>
    <row r="144" spans="1:5" ht="12.75">
      <c r="A144" s="11"/>
      <c r="B144" s="1" t="s">
        <v>58</v>
      </c>
      <c r="C144" s="12"/>
      <c r="D144" s="1">
        <v>44</v>
      </c>
      <c r="E144" s="1">
        <v>44</v>
      </c>
    </row>
    <row r="145" spans="1:5" ht="12.75">
      <c r="A145" s="11"/>
      <c r="B145" s="1" t="s">
        <v>39</v>
      </c>
      <c r="C145" s="12"/>
      <c r="D145" s="1"/>
      <c r="E145" s="1">
        <v>0</v>
      </c>
    </row>
    <row r="146" spans="1:5" ht="12.75">
      <c r="A146" s="11"/>
      <c r="B146" s="1" t="s">
        <v>43</v>
      </c>
      <c r="C146" s="12"/>
      <c r="D146" s="1"/>
      <c r="E146" s="1">
        <v>0</v>
      </c>
    </row>
    <row r="147" spans="1:5" ht="12.75">
      <c r="A147" s="11"/>
      <c r="B147" s="1" t="s">
        <v>55</v>
      </c>
      <c r="C147" s="12"/>
      <c r="D147" s="1"/>
      <c r="E147" s="1">
        <v>0</v>
      </c>
    </row>
    <row r="148" spans="1:5" ht="12.75">
      <c r="A148" s="4" t="s">
        <v>85</v>
      </c>
      <c r="B148" s="4"/>
      <c r="C148" s="12"/>
      <c r="D148" s="4">
        <f>SUM(D142:D147)</f>
        <v>48</v>
      </c>
      <c r="E148" s="4">
        <f>SUM(E142:E147)</f>
        <v>48</v>
      </c>
    </row>
    <row r="149" spans="1:5" ht="12.75" customHeight="1">
      <c r="A149" s="11" t="s">
        <v>86</v>
      </c>
      <c r="B149" s="1" t="s">
        <v>53</v>
      </c>
      <c r="C149" s="12"/>
      <c r="D149" s="1"/>
      <c r="E149" s="1">
        <v>3</v>
      </c>
    </row>
    <row r="150" spans="1:5" ht="12.75">
      <c r="A150" s="11"/>
      <c r="B150" s="1" t="s">
        <v>54</v>
      </c>
      <c r="C150" s="12"/>
      <c r="D150" s="1"/>
      <c r="E150" s="1">
        <v>0</v>
      </c>
    </row>
    <row r="151" spans="1:5" ht="12.75">
      <c r="A151" s="11"/>
      <c r="B151" s="1" t="s">
        <v>58</v>
      </c>
      <c r="C151" s="12"/>
      <c r="D151" s="1"/>
      <c r="E151" s="1">
        <v>0</v>
      </c>
    </row>
    <row r="152" spans="1:5" ht="12.75">
      <c r="A152" s="11"/>
      <c r="B152" s="1" t="s">
        <v>39</v>
      </c>
      <c r="C152" s="12"/>
      <c r="D152" s="1"/>
      <c r="E152" s="1">
        <v>0</v>
      </c>
    </row>
    <row r="153" spans="1:5" ht="12.75">
      <c r="A153" s="11"/>
      <c r="B153" s="1" t="s">
        <v>43</v>
      </c>
      <c r="C153" s="12"/>
      <c r="D153" s="1"/>
      <c r="E153" s="1">
        <v>0</v>
      </c>
    </row>
    <row r="154" spans="1:5" ht="12.75">
      <c r="A154" s="11"/>
      <c r="B154" s="1" t="s">
        <v>55</v>
      </c>
      <c r="C154" s="12"/>
      <c r="D154" s="1"/>
      <c r="E154" s="1">
        <v>0</v>
      </c>
    </row>
    <row r="155" spans="1:5" ht="12.75">
      <c r="A155" s="4" t="s">
        <v>86</v>
      </c>
      <c r="B155" s="4"/>
      <c r="D155" s="1"/>
      <c r="E155" s="4">
        <f>SUM(E149:E154)</f>
        <v>3</v>
      </c>
    </row>
    <row r="156" spans="1:5" ht="12.75">
      <c r="A156" s="4" t="s">
        <v>87</v>
      </c>
      <c r="B156" s="4"/>
      <c r="C156" s="4">
        <f>SUM(C107)</f>
        <v>500</v>
      </c>
      <c r="D156" s="4">
        <f>D155+D148+D141+D134+D127+D120+D113</f>
        <v>55</v>
      </c>
      <c r="E156" s="4">
        <f>E155+E148+E141+E134+E127+E120+E113</f>
        <v>101</v>
      </c>
    </row>
    <row r="157" spans="1:5" ht="12.75">
      <c r="A157" s="1" t="s">
        <v>88</v>
      </c>
      <c r="B157" s="1"/>
      <c r="C157" s="1">
        <v>280</v>
      </c>
      <c r="D157" s="1">
        <v>0</v>
      </c>
      <c r="E157" s="1">
        <v>0</v>
      </c>
    </row>
    <row r="158" spans="1:5" ht="12.75">
      <c r="A158" s="1" t="s">
        <v>89</v>
      </c>
      <c r="B158" s="1"/>
      <c r="C158" s="1">
        <v>529</v>
      </c>
      <c r="D158" s="1">
        <v>0</v>
      </c>
      <c r="E158" s="1">
        <v>0</v>
      </c>
    </row>
    <row r="159" spans="1:5" ht="12.75">
      <c r="A159" s="1" t="s">
        <v>90</v>
      </c>
      <c r="B159" s="1"/>
      <c r="C159" s="1">
        <f>12*6+12*10.5+25</f>
        <v>223</v>
      </c>
      <c r="D159" s="1">
        <f>3*6+3*11+6</f>
        <v>57</v>
      </c>
      <c r="E159" s="1">
        <f>5*6+5*10.5+12</f>
        <v>94.5</v>
      </c>
    </row>
    <row r="160" spans="1:5" ht="12.75">
      <c r="A160" s="4" t="s">
        <v>91</v>
      </c>
      <c r="B160" s="4"/>
      <c r="C160" s="4">
        <f>C156+C106+C157+C158+C159</f>
        <v>4139</v>
      </c>
      <c r="D160" s="4">
        <f>D156+D106+D157+D158+D159</f>
        <v>1023</v>
      </c>
      <c r="E160" s="4">
        <f>E156+E106+E157+E158+E159</f>
        <v>1590.5</v>
      </c>
    </row>
    <row r="161" spans="1:5" ht="12.75">
      <c r="A161" s="4" t="s">
        <v>92</v>
      </c>
      <c r="B161" s="4"/>
      <c r="C161" s="4">
        <f>C21-C160</f>
        <v>955</v>
      </c>
      <c r="D161" s="4">
        <f>D21-D160</f>
        <v>-645</v>
      </c>
      <c r="E161" s="4">
        <f>E21-E160</f>
        <v>1909.5</v>
      </c>
    </row>
  </sheetData>
  <sheetProtection selectLockedCells="1" selectUnlockedCells="1"/>
  <mergeCells count="24">
    <mergeCell ref="A4:E4"/>
    <mergeCell ref="A5:A20"/>
    <mergeCell ref="C8:C9"/>
    <mergeCell ref="A22:E22"/>
    <mergeCell ref="A23:A48"/>
    <mergeCell ref="A50:A54"/>
    <mergeCell ref="C50:C83"/>
    <mergeCell ref="A56:A61"/>
    <mergeCell ref="A63:A68"/>
    <mergeCell ref="A70:A75"/>
    <mergeCell ref="A77:A82"/>
    <mergeCell ref="A84:A89"/>
    <mergeCell ref="A91:A97"/>
    <mergeCell ref="C91:C97"/>
    <mergeCell ref="A99:A104"/>
    <mergeCell ref="C99:C104"/>
    <mergeCell ref="A107:A112"/>
    <mergeCell ref="C107:C154"/>
    <mergeCell ref="A114:A119"/>
    <mergeCell ref="A121:A126"/>
    <mergeCell ref="A128:A133"/>
    <mergeCell ref="A135:A140"/>
    <mergeCell ref="A142:A147"/>
    <mergeCell ref="A149:A15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92"/>
  <rowBreaks count="2" manualBreakCount="2">
    <brk id="55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zoomScaleSheetLayoutView="100" workbookViewId="0" topLeftCell="A52">
      <selection activeCell="D83" sqref="D83"/>
    </sheetView>
  </sheetViews>
  <sheetFormatPr defaultColWidth="12.57421875" defaultRowHeight="12.75"/>
  <cols>
    <col min="1" max="1" width="22.140625" style="0" customWidth="1"/>
    <col min="2" max="2" width="27.28125" style="0" customWidth="1"/>
    <col min="3" max="3" width="11.57421875" style="0" customWidth="1"/>
    <col min="4" max="5" width="17.140625" style="0" customWidth="1"/>
    <col min="6" max="16384" width="11.57421875" style="0" customWidth="1"/>
  </cols>
  <sheetData>
    <row r="1" spans="1:5" ht="12.75">
      <c r="A1" s="1" t="s">
        <v>0</v>
      </c>
      <c r="B1" s="1"/>
      <c r="C1" s="1" t="s">
        <v>1</v>
      </c>
      <c r="D1" s="13">
        <v>40633</v>
      </c>
      <c r="E1" s="14">
        <v>40683</v>
      </c>
    </row>
    <row r="2" spans="1:5" ht="12.75">
      <c r="A2" s="4"/>
      <c r="B2" s="4"/>
      <c r="C2" s="4">
        <v>2011</v>
      </c>
      <c r="D2" s="4">
        <v>2011</v>
      </c>
      <c r="E2" s="4">
        <v>2011</v>
      </c>
    </row>
    <row r="3" spans="1:5" ht="12.75">
      <c r="A3" s="4" t="s">
        <v>93</v>
      </c>
      <c r="B3" s="4" t="s">
        <v>94</v>
      </c>
      <c r="C3" s="4" t="s">
        <v>4</v>
      </c>
      <c r="D3" s="4" t="s">
        <v>5</v>
      </c>
      <c r="E3" s="4" t="s">
        <v>5</v>
      </c>
    </row>
    <row r="4" spans="1:5" ht="12.75">
      <c r="A4" s="5" t="s">
        <v>95</v>
      </c>
      <c r="B4" s="5"/>
      <c r="C4" s="5"/>
      <c r="D4" s="5"/>
      <c r="E4" s="5"/>
    </row>
    <row r="5" spans="1:5" ht="12.75">
      <c r="A5" s="1"/>
      <c r="B5" s="1" t="s">
        <v>96</v>
      </c>
      <c r="C5" s="1">
        <v>4371</v>
      </c>
      <c r="D5" s="1">
        <v>1600</v>
      </c>
      <c r="E5" s="1">
        <v>1600</v>
      </c>
    </row>
    <row r="6" spans="1:5" ht="12.75">
      <c r="A6" s="1"/>
      <c r="B6" s="1" t="s">
        <v>97</v>
      </c>
      <c r="C6" s="1">
        <v>314</v>
      </c>
      <c r="D6" s="1">
        <v>0</v>
      </c>
      <c r="E6" s="1">
        <v>0</v>
      </c>
    </row>
    <row r="7" spans="1:5" ht="12.75">
      <c r="A7" s="1"/>
      <c r="B7" s="1" t="s">
        <v>98</v>
      </c>
      <c r="C7" s="1">
        <v>121</v>
      </c>
      <c r="D7" s="1">
        <v>0</v>
      </c>
      <c r="E7" s="1">
        <v>0</v>
      </c>
    </row>
    <row r="8" spans="1:5" ht="12.75">
      <c r="A8" s="1"/>
      <c r="B8" s="1" t="s">
        <v>99</v>
      </c>
      <c r="C8" s="1">
        <v>160</v>
      </c>
      <c r="D8" s="1">
        <v>0</v>
      </c>
      <c r="E8" s="1">
        <v>0</v>
      </c>
    </row>
    <row r="9" spans="1:5" ht="12.75">
      <c r="A9" s="1"/>
      <c r="B9" s="1" t="s">
        <v>100</v>
      </c>
      <c r="C9" s="1">
        <v>200</v>
      </c>
      <c r="D9" s="1">
        <v>200</v>
      </c>
      <c r="E9" s="1">
        <v>200</v>
      </c>
    </row>
    <row r="10" spans="1:5" ht="12.75">
      <c r="A10" s="1"/>
      <c r="B10" s="1" t="s">
        <v>101</v>
      </c>
      <c r="C10" s="1">
        <v>200</v>
      </c>
      <c r="D10" s="1">
        <v>0</v>
      </c>
      <c r="E10" s="1">
        <v>0</v>
      </c>
    </row>
    <row r="11" spans="1:5" ht="12.75">
      <c r="A11" s="1"/>
      <c r="B11" s="1"/>
      <c r="C11" s="1"/>
      <c r="D11" s="1"/>
      <c r="E11" s="1"/>
    </row>
    <row r="12" spans="1:5" ht="12.75">
      <c r="A12" s="4" t="s">
        <v>23</v>
      </c>
      <c r="B12" s="4"/>
      <c r="C12" s="4">
        <f>SUM(C5:C11)</f>
        <v>5366</v>
      </c>
      <c r="D12" s="4">
        <f>SUM(D5:D11)</f>
        <v>1800</v>
      </c>
      <c r="E12" s="4">
        <f>SUM(E5:E11)</f>
        <v>1800</v>
      </c>
    </row>
    <row r="13" spans="1:5" ht="12.75">
      <c r="A13" s="5" t="s">
        <v>24</v>
      </c>
      <c r="B13" s="5"/>
      <c r="C13" s="5"/>
      <c r="D13" s="5"/>
      <c r="E13" s="5"/>
    </row>
    <row r="14" spans="1:5" ht="12.75" customHeight="1">
      <c r="A14" s="11" t="s">
        <v>102</v>
      </c>
      <c r="B14" s="1" t="s">
        <v>53</v>
      </c>
      <c r="C14" s="1"/>
      <c r="D14" s="1">
        <v>0</v>
      </c>
      <c r="E14" s="1">
        <v>0</v>
      </c>
    </row>
    <row r="15" spans="1:5" ht="12.75">
      <c r="A15" s="11"/>
      <c r="B15" s="1" t="s">
        <v>54</v>
      </c>
      <c r="C15" s="1"/>
      <c r="D15" s="1">
        <v>0</v>
      </c>
      <c r="E15" s="1">
        <v>3</v>
      </c>
    </row>
    <row r="16" spans="1:5" ht="12.75">
      <c r="A16" s="11"/>
      <c r="B16" s="1" t="s">
        <v>39</v>
      </c>
      <c r="C16" s="1"/>
      <c r="D16" s="1">
        <v>0</v>
      </c>
      <c r="E16" s="1">
        <v>0</v>
      </c>
    </row>
    <row r="17" spans="1:5" ht="12.75">
      <c r="A17" s="11"/>
      <c r="B17" s="1" t="s">
        <v>43</v>
      </c>
      <c r="C17" s="1"/>
      <c r="D17" s="1">
        <v>0</v>
      </c>
      <c r="E17" s="1">
        <v>0</v>
      </c>
    </row>
    <row r="18" spans="1:5" ht="12.75">
      <c r="A18" s="11"/>
      <c r="B18" s="1" t="s">
        <v>55</v>
      </c>
      <c r="C18" s="1"/>
      <c r="D18" s="1">
        <v>0</v>
      </c>
      <c r="E18" s="1">
        <v>0</v>
      </c>
    </row>
    <row r="19" spans="1:5" ht="12.75">
      <c r="A19" s="4" t="s">
        <v>103</v>
      </c>
      <c r="B19" s="4"/>
      <c r="C19" s="4"/>
      <c r="D19" s="4">
        <f>SUM(D14:D18)</f>
        <v>0</v>
      </c>
      <c r="E19" s="4">
        <f>SUM(E14:E18)</f>
        <v>3</v>
      </c>
    </row>
    <row r="20" spans="1:5" ht="12.75" customHeight="1">
      <c r="A20" s="11" t="s">
        <v>104</v>
      </c>
      <c r="B20" s="1" t="s">
        <v>53</v>
      </c>
      <c r="C20" s="1"/>
      <c r="D20" s="1"/>
      <c r="E20" s="1">
        <v>0</v>
      </c>
    </row>
    <row r="21" spans="1:5" ht="12.75">
      <c r="A21" s="11"/>
      <c r="B21" s="1" t="s">
        <v>29</v>
      </c>
      <c r="C21" s="1"/>
      <c r="D21" s="1">
        <v>11</v>
      </c>
      <c r="E21" s="1">
        <v>15</v>
      </c>
    </row>
    <row r="22" spans="1:5" ht="12.75">
      <c r="A22" s="11"/>
      <c r="B22" s="1" t="s">
        <v>105</v>
      </c>
      <c r="C22" s="1"/>
      <c r="D22" s="1">
        <v>36</v>
      </c>
      <c r="E22" s="8">
        <f>18+24</f>
        <v>42</v>
      </c>
    </row>
    <row r="23" spans="1:5" ht="12.75">
      <c r="A23" s="11"/>
      <c r="B23" s="1" t="s">
        <v>106</v>
      </c>
      <c r="C23" s="1"/>
      <c r="D23" s="1">
        <f>165+2+14</f>
        <v>181</v>
      </c>
      <c r="E23" s="8">
        <f>252+14</f>
        <v>266</v>
      </c>
    </row>
    <row r="24" spans="1:5" ht="12.75">
      <c r="A24" s="11"/>
      <c r="B24" s="1" t="s">
        <v>107</v>
      </c>
      <c r="C24" s="1"/>
      <c r="D24" s="1">
        <v>580</v>
      </c>
      <c r="E24" s="1">
        <v>580</v>
      </c>
    </row>
    <row r="25" spans="1:5" ht="12.75">
      <c r="A25" s="11"/>
      <c r="B25" s="1" t="s">
        <v>108</v>
      </c>
      <c r="C25" s="1"/>
      <c r="D25" s="1">
        <v>6</v>
      </c>
      <c r="E25" s="1">
        <v>6</v>
      </c>
    </row>
    <row r="26" spans="1:5" ht="12.75">
      <c r="A26" s="11"/>
      <c r="B26" s="1" t="s">
        <v>109</v>
      </c>
      <c r="C26" s="1"/>
      <c r="D26" s="1">
        <v>48</v>
      </c>
      <c r="E26" s="1">
        <v>50</v>
      </c>
    </row>
    <row r="27" spans="1:5" ht="12.75">
      <c r="A27" s="11"/>
      <c r="B27" s="1" t="s">
        <v>110</v>
      </c>
      <c r="C27" s="1"/>
      <c r="D27" s="1">
        <v>6</v>
      </c>
      <c r="E27" s="1">
        <v>6</v>
      </c>
    </row>
    <row r="28" spans="1:5" ht="12.75">
      <c r="A28" s="11"/>
      <c r="B28" s="1" t="s">
        <v>49</v>
      </c>
      <c r="C28" s="1"/>
      <c r="D28" s="1">
        <v>1</v>
      </c>
      <c r="E28" s="1">
        <v>1</v>
      </c>
    </row>
    <row r="29" spans="1:5" ht="12.75">
      <c r="A29" s="11"/>
      <c r="B29" s="1" t="s">
        <v>111</v>
      </c>
      <c r="C29" s="1"/>
      <c r="D29" s="1">
        <v>1</v>
      </c>
      <c r="E29" s="1">
        <v>1</v>
      </c>
    </row>
    <row r="30" spans="1:5" ht="12.75">
      <c r="A30" s="4" t="s">
        <v>112</v>
      </c>
      <c r="B30" s="4"/>
      <c r="C30" s="4"/>
      <c r="D30" s="4">
        <f>SUM(D20:D29)</f>
        <v>870</v>
      </c>
      <c r="E30" s="4">
        <f>SUM(E20:E29)</f>
        <v>967</v>
      </c>
    </row>
    <row r="31" spans="1:5" ht="12.75" customHeight="1">
      <c r="A31" s="11" t="s">
        <v>113</v>
      </c>
      <c r="B31" s="1" t="s">
        <v>53</v>
      </c>
      <c r="C31" s="1"/>
      <c r="D31" s="1">
        <v>0</v>
      </c>
      <c r="E31" s="1">
        <v>0</v>
      </c>
    </row>
    <row r="32" spans="1:5" ht="12.75">
      <c r="A32" s="11"/>
      <c r="B32" s="1" t="s">
        <v>29</v>
      </c>
      <c r="C32" s="1"/>
      <c r="D32" s="1">
        <v>0</v>
      </c>
      <c r="E32" s="1">
        <v>0</v>
      </c>
    </row>
    <row r="33" spans="1:5" ht="12.75">
      <c r="A33" s="11"/>
      <c r="B33" s="1" t="s">
        <v>105</v>
      </c>
      <c r="C33" s="1"/>
      <c r="D33" s="1">
        <v>0</v>
      </c>
      <c r="E33" s="1">
        <v>0</v>
      </c>
    </row>
    <row r="34" spans="1:5" ht="12.75">
      <c r="A34" s="11"/>
      <c r="B34" s="1" t="s">
        <v>106</v>
      </c>
      <c r="C34" s="1"/>
      <c r="D34" s="1">
        <v>67</v>
      </c>
      <c r="E34" s="1">
        <v>214</v>
      </c>
    </row>
    <row r="35" spans="1:5" ht="12.75">
      <c r="A35" s="11"/>
      <c r="B35" s="1" t="s">
        <v>107</v>
      </c>
      <c r="C35" s="1"/>
      <c r="D35" s="1">
        <v>0</v>
      </c>
      <c r="E35" s="1">
        <v>0</v>
      </c>
    </row>
    <row r="36" spans="1:5" ht="12.75">
      <c r="A36" s="11"/>
      <c r="B36" s="1" t="s">
        <v>108</v>
      </c>
      <c r="C36" s="1"/>
      <c r="D36" s="1">
        <v>0</v>
      </c>
      <c r="E36" s="1">
        <v>0</v>
      </c>
    </row>
    <row r="37" spans="1:5" ht="12.75">
      <c r="A37" s="11"/>
      <c r="B37" s="1" t="s">
        <v>109</v>
      </c>
      <c r="C37" s="1"/>
      <c r="D37" s="1">
        <v>0</v>
      </c>
      <c r="E37" s="1">
        <v>0</v>
      </c>
    </row>
    <row r="38" spans="1:5" ht="12.75">
      <c r="A38" s="11"/>
      <c r="B38" s="1" t="s">
        <v>114</v>
      </c>
      <c r="C38" s="1"/>
      <c r="D38" s="1">
        <v>1</v>
      </c>
      <c r="E38" s="1">
        <v>1</v>
      </c>
    </row>
    <row r="39" spans="1:5" ht="12.75">
      <c r="A39" s="11"/>
      <c r="B39" s="1" t="s">
        <v>49</v>
      </c>
      <c r="C39" s="1"/>
      <c r="D39" s="1">
        <v>0</v>
      </c>
      <c r="E39" s="1">
        <v>0</v>
      </c>
    </row>
    <row r="40" spans="1:5" ht="12.75">
      <c r="A40" s="11"/>
      <c r="B40" s="1" t="s">
        <v>111</v>
      </c>
      <c r="C40" s="1"/>
      <c r="D40" s="1">
        <v>0</v>
      </c>
      <c r="E40" s="1">
        <v>0</v>
      </c>
    </row>
    <row r="41" spans="1:5" ht="12.75">
      <c r="A41" s="4" t="s">
        <v>115</v>
      </c>
      <c r="B41" s="4"/>
      <c r="C41" s="4"/>
      <c r="D41" s="4">
        <f>SUM(D31:D40)</f>
        <v>68</v>
      </c>
      <c r="E41" s="4">
        <f>SUM(E31:E40)</f>
        <v>215</v>
      </c>
    </row>
    <row r="42" spans="1:5" ht="12.75" customHeight="1">
      <c r="A42" s="11" t="s">
        <v>116</v>
      </c>
      <c r="B42" s="1" t="s">
        <v>53</v>
      </c>
      <c r="C42" s="1"/>
      <c r="D42" s="1">
        <v>0</v>
      </c>
      <c r="E42" s="1">
        <v>0</v>
      </c>
    </row>
    <row r="43" spans="1:5" ht="12.75">
      <c r="A43" s="11"/>
      <c r="B43" s="1" t="s">
        <v>29</v>
      </c>
      <c r="C43" s="1"/>
      <c r="D43" s="1">
        <v>2</v>
      </c>
      <c r="E43" s="1">
        <v>9</v>
      </c>
    </row>
    <row r="44" spans="1:5" ht="12.75">
      <c r="A44" s="11"/>
      <c r="B44" s="1" t="s">
        <v>105</v>
      </c>
      <c r="C44" s="1"/>
      <c r="D44" s="1">
        <v>21</v>
      </c>
      <c r="E44" s="1">
        <v>35</v>
      </c>
    </row>
    <row r="45" spans="1:5" ht="12.75">
      <c r="A45" s="11"/>
      <c r="B45" s="1" t="s">
        <v>117</v>
      </c>
      <c r="C45" s="1"/>
      <c r="D45" s="1">
        <v>139</v>
      </c>
      <c r="E45" s="1">
        <v>139</v>
      </c>
    </row>
    <row r="46" spans="1:5" ht="12.75">
      <c r="A46" s="11"/>
      <c r="B46" s="1" t="s">
        <v>106</v>
      </c>
      <c r="C46" s="1"/>
      <c r="D46" s="1">
        <v>123</v>
      </c>
      <c r="E46" s="1">
        <v>123</v>
      </c>
    </row>
    <row r="47" spans="1:5" ht="12.75">
      <c r="A47" s="11"/>
      <c r="B47" s="1" t="s">
        <v>118</v>
      </c>
      <c r="C47" s="1"/>
      <c r="D47" s="1">
        <v>24</v>
      </c>
      <c r="E47" s="1">
        <v>33</v>
      </c>
    </row>
    <row r="48" spans="1:5" ht="12.75">
      <c r="A48" s="11"/>
      <c r="B48" s="1" t="s">
        <v>108</v>
      </c>
      <c r="C48" s="1"/>
      <c r="D48" s="1">
        <v>0</v>
      </c>
      <c r="E48" s="1">
        <v>0</v>
      </c>
    </row>
    <row r="49" spans="1:5" ht="12.75">
      <c r="A49" s="11"/>
      <c r="B49" s="1" t="s">
        <v>110</v>
      </c>
      <c r="C49" s="1"/>
      <c r="D49" s="1">
        <v>0</v>
      </c>
      <c r="E49" s="1">
        <v>10</v>
      </c>
    </row>
    <row r="50" spans="1:5" ht="12.75">
      <c r="A50" s="11"/>
      <c r="B50" s="1" t="s">
        <v>111</v>
      </c>
      <c r="C50" s="1"/>
      <c r="D50" s="1">
        <v>0</v>
      </c>
      <c r="E50" s="1">
        <v>0</v>
      </c>
    </row>
    <row r="51" spans="1:5" ht="12.75">
      <c r="A51" s="4" t="s">
        <v>116</v>
      </c>
      <c r="B51" s="4"/>
      <c r="C51" s="4"/>
      <c r="D51" s="4">
        <f>SUM(D42:D50)</f>
        <v>309</v>
      </c>
      <c r="E51" s="4">
        <f>SUM(E42:E50)</f>
        <v>349</v>
      </c>
    </row>
    <row r="52" spans="1:5" ht="12.75" customHeight="1">
      <c r="A52" s="11" t="s">
        <v>119</v>
      </c>
      <c r="B52" s="1" t="s">
        <v>53</v>
      </c>
      <c r="C52" s="1"/>
      <c r="D52" s="1">
        <v>0</v>
      </c>
      <c r="E52" s="1">
        <v>0</v>
      </c>
    </row>
    <row r="53" spans="1:5" ht="12.75">
      <c r="A53" s="11"/>
      <c r="B53" s="1" t="s">
        <v>29</v>
      </c>
      <c r="C53" s="1"/>
      <c r="D53" s="1">
        <v>0</v>
      </c>
      <c r="E53" s="1">
        <v>0</v>
      </c>
    </row>
    <row r="54" spans="1:5" ht="12.75">
      <c r="A54" s="11"/>
      <c r="B54" s="1" t="s">
        <v>105</v>
      </c>
      <c r="C54" s="1"/>
      <c r="D54" s="1">
        <v>2</v>
      </c>
      <c r="E54" s="1">
        <v>2</v>
      </c>
    </row>
    <row r="55" spans="1:5" ht="12.75">
      <c r="A55" s="11"/>
      <c r="B55" s="1" t="s">
        <v>117</v>
      </c>
      <c r="C55" s="1"/>
      <c r="D55" s="1">
        <v>0</v>
      </c>
      <c r="E55" s="1">
        <v>0</v>
      </c>
    </row>
    <row r="56" spans="1:5" ht="12.75">
      <c r="A56" s="11"/>
      <c r="B56" s="1" t="s">
        <v>106</v>
      </c>
      <c r="C56" s="1"/>
      <c r="D56" s="1">
        <v>0</v>
      </c>
      <c r="E56" s="1">
        <v>0</v>
      </c>
    </row>
    <row r="57" spans="1:5" ht="12.75">
      <c r="A57" s="11"/>
      <c r="B57" s="1" t="s">
        <v>118</v>
      </c>
      <c r="C57" s="1"/>
      <c r="D57" s="1">
        <v>0</v>
      </c>
      <c r="E57" s="1">
        <v>0</v>
      </c>
    </row>
    <row r="58" spans="1:5" ht="12.75">
      <c r="A58" s="11"/>
      <c r="B58" s="1" t="s">
        <v>108</v>
      </c>
      <c r="C58" s="1"/>
      <c r="D58" s="1">
        <v>0</v>
      </c>
      <c r="E58" s="1">
        <v>0</v>
      </c>
    </row>
    <row r="59" spans="1:5" ht="12.75">
      <c r="A59" s="11"/>
      <c r="B59" s="1" t="s">
        <v>110</v>
      </c>
      <c r="C59" s="1"/>
      <c r="D59" s="1">
        <v>0</v>
      </c>
      <c r="E59" s="1">
        <v>0</v>
      </c>
    </row>
    <row r="60" spans="1:5" ht="12.75">
      <c r="A60" s="11"/>
      <c r="B60" s="1" t="s">
        <v>111</v>
      </c>
      <c r="C60" s="1"/>
      <c r="D60" s="1">
        <v>0</v>
      </c>
      <c r="E60" s="1">
        <v>0</v>
      </c>
    </row>
    <row r="61" spans="1:5" ht="12.75">
      <c r="A61" s="4" t="s">
        <v>119</v>
      </c>
      <c r="B61" s="4"/>
      <c r="C61" s="4"/>
      <c r="D61" s="4">
        <f>SUM(D52:D60)</f>
        <v>2</v>
      </c>
      <c r="E61" s="4">
        <f>SUM(E52:E60)</f>
        <v>2</v>
      </c>
    </row>
    <row r="62" spans="1:5" ht="12.75">
      <c r="A62" s="4" t="s">
        <v>120</v>
      </c>
      <c r="B62" s="1"/>
      <c r="C62" s="1"/>
      <c r="D62" s="4">
        <f>D61+D51+D41+D30+D19</f>
        <v>1249</v>
      </c>
      <c r="E62" s="4">
        <f>E61+E51+E41+E30+E19</f>
        <v>1536</v>
      </c>
    </row>
    <row r="63" spans="1:5" ht="12.75" customHeight="1">
      <c r="A63" s="11" t="s">
        <v>121</v>
      </c>
      <c r="B63" s="1" t="s">
        <v>53</v>
      </c>
      <c r="C63" s="1"/>
      <c r="D63" s="1">
        <v>2</v>
      </c>
      <c r="E63" s="1">
        <v>2</v>
      </c>
    </row>
    <row r="64" spans="1:5" ht="12.75">
      <c r="A64" s="11"/>
      <c r="B64" s="1" t="s">
        <v>54</v>
      </c>
      <c r="C64" s="1"/>
      <c r="D64" s="1">
        <v>1</v>
      </c>
      <c r="E64" s="1">
        <v>1</v>
      </c>
    </row>
    <row r="65" spans="1:5" ht="12.75">
      <c r="A65" s="11"/>
      <c r="B65" s="1" t="s">
        <v>122</v>
      </c>
      <c r="C65" s="1"/>
      <c r="D65" s="1">
        <v>11</v>
      </c>
      <c r="E65" s="1">
        <v>14</v>
      </c>
    </row>
    <row r="66" spans="1:5" ht="12.75">
      <c r="A66" s="11"/>
      <c r="B66" s="1" t="s">
        <v>43</v>
      </c>
      <c r="C66" s="1"/>
      <c r="D66" s="1">
        <v>0</v>
      </c>
      <c r="E66" s="1">
        <v>0</v>
      </c>
    </row>
    <row r="67" spans="1:5" ht="12.75">
      <c r="A67" s="11"/>
      <c r="B67" s="1" t="s">
        <v>55</v>
      </c>
      <c r="C67" s="1"/>
      <c r="D67" s="1">
        <v>0</v>
      </c>
      <c r="E67" s="1">
        <v>0</v>
      </c>
    </row>
    <row r="68" spans="1:5" ht="12.75">
      <c r="A68" s="4" t="s">
        <v>121</v>
      </c>
      <c r="B68" s="4"/>
      <c r="C68" s="4"/>
      <c r="D68" s="4">
        <f>SUM(D63:D67)</f>
        <v>14</v>
      </c>
      <c r="E68" s="4">
        <f>SUM(E63:E67)</f>
        <v>17</v>
      </c>
    </row>
    <row r="69" spans="1:5" ht="12.75" customHeight="1">
      <c r="A69" s="11" t="s">
        <v>123</v>
      </c>
      <c r="B69" s="1" t="s">
        <v>53</v>
      </c>
      <c r="C69" s="1"/>
      <c r="D69" s="1">
        <v>0</v>
      </c>
      <c r="E69" s="1">
        <v>0</v>
      </c>
    </row>
    <row r="70" spans="1:5" ht="12.75">
      <c r="A70" s="11"/>
      <c r="B70" s="1" t="s">
        <v>29</v>
      </c>
      <c r="C70" s="1"/>
      <c r="D70" s="1">
        <v>7</v>
      </c>
      <c r="E70" s="1">
        <v>10</v>
      </c>
    </row>
    <row r="71" spans="1:5" ht="12.75">
      <c r="A71" s="11"/>
      <c r="B71" s="1" t="s">
        <v>105</v>
      </c>
      <c r="C71" s="1"/>
      <c r="D71" s="1">
        <v>5</v>
      </c>
      <c r="E71" s="8">
        <v>16</v>
      </c>
    </row>
    <row r="72" spans="1:5" ht="12.75">
      <c r="A72" s="11"/>
      <c r="B72" s="1" t="s">
        <v>106</v>
      </c>
      <c r="C72" s="1"/>
      <c r="D72" s="1">
        <v>23</v>
      </c>
      <c r="E72" s="8">
        <v>68</v>
      </c>
    </row>
    <row r="73" spans="1:5" ht="12.75">
      <c r="A73" s="11"/>
      <c r="B73" s="1" t="s">
        <v>108</v>
      </c>
      <c r="C73" s="1"/>
      <c r="D73" s="1">
        <v>0</v>
      </c>
      <c r="E73" s="1">
        <v>0</v>
      </c>
    </row>
    <row r="74" spans="1:5" ht="12.75">
      <c r="A74" s="11"/>
      <c r="B74" s="1" t="s">
        <v>124</v>
      </c>
      <c r="C74" s="1"/>
      <c r="D74" s="1">
        <v>2</v>
      </c>
      <c r="E74" s="1">
        <v>9</v>
      </c>
    </row>
    <row r="75" spans="1:5" ht="12.75">
      <c r="A75" s="11"/>
      <c r="B75" s="1" t="s">
        <v>110</v>
      </c>
      <c r="C75" s="1"/>
      <c r="D75" s="1">
        <v>0</v>
      </c>
      <c r="E75" s="1">
        <v>1</v>
      </c>
    </row>
    <row r="76" spans="1:5" ht="12.75">
      <c r="A76" s="11"/>
      <c r="B76" s="1" t="s">
        <v>49</v>
      </c>
      <c r="C76" s="1"/>
      <c r="D76" s="1">
        <v>0</v>
      </c>
      <c r="E76" s="1">
        <v>2</v>
      </c>
    </row>
    <row r="77" spans="1:5" ht="12.75">
      <c r="A77" s="11"/>
      <c r="B77" s="1" t="s">
        <v>111</v>
      </c>
      <c r="C77" s="1"/>
      <c r="D77" s="1">
        <v>2</v>
      </c>
      <c r="E77" s="1">
        <v>3</v>
      </c>
    </row>
    <row r="78" spans="1:5" ht="12.75">
      <c r="A78" s="4" t="s">
        <v>125</v>
      </c>
      <c r="B78" s="4"/>
      <c r="C78" s="4"/>
      <c r="D78" s="4">
        <f>SUM(D69:D77)</f>
        <v>39</v>
      </c>
      <c r="E78" s="4">
        <f>SUM(E69:E77)</f>
        <v>109</v>
      </c>
    </row>
    <row r="79" spans="1:5" ht="12.75">
      <c r="A79" s="4" t="s">
        <v>126</v>
      </c>
      <c r="B79" s="1"/>
      <c r="C79" s="1"/>
      <c r="D79" s="4">
        <f>D68+D78</f>
        <v>53</v>
      </c>
      <c r="E79" s="4">
        <f>E68+E78</f>
        <v>126</v>
      </c>
    </row>
    <row r="80" spans="1:5" ht="12.75">
      <c r="A80" s="1" t="s">
        <v>127</v>
      </c>
      <c r="B80" s="1"/>
      <c r="C80" s="1"/>
      <c r="D80" s="1">
        <v>140</v>
      </c>
      <c r="E80" s="1">
        <v>189</v>
      </c>
    </row>
    <row r="81" spans="1:5" ht="12.75">
      <c r="A81" s="1" t="s">
        <v>128</v>
      </c>
      <c r="B81" s="1"/>
      <c r="C81" s="1">
        <v>200</v>
      </c>
      <c r="D81" s="1">
        <v>0</v>
      </c>
      <c r="E81" s="1">
        <v>0</v>
      </c>
    </row>
    <row r="82" spans="1:5" ht="12.75">
      <c r="A82" s="1" t="s">
        <v>129</v>
      </c>
      <c r="B82" s="1"/>
      <c r="C82" s="1">
        <v>100</v>
      </c>
      <c r="D82" s="1">
        <v>0</v>
      </c>
      <c r="E82" s="1">
        <v>0</v>
      </c>
    </row>
    <row r="83" spans="1:5" ht="12.75">
      <c r="A83" s="4" t="s">
        <v>130</v>
      </c>
      <c r="B83" s="1"/>
      <c r="C83" s="1"/>
      <c r="D83" s="4">
        <f>D62+D79+D80</f>
        <v>1442</v>
      </c>
      <c r="E83" s="4">
        <f>E62+E79+E80</f>
        <v>1851</v>
      </c>
    </row>
    <row r="84" spans="1:5" ht="12.75">
      <c r="A84" s="4" t="s">
        <v>131</v>
      </c>
      <c r="B84" s="1"/>
      <c r="C84" s="1"/>
      <c r="D84" s="4">
        <f>D12-D83</f>
        <v>358</v>
      </c>
      <c r="E84" s="4">
        <f>E12-E83</f>
        <v>-51</v>
      </c>
    </row>
  </sheetData>
  <sheetProtection selectLockedCells="1" selectUnlockedCells="1"/>
  <mergeCells count="9">
    <mergeCell ref="A4:E4"/>
    <mergeCell ref="A13:E13"/>
    <mergeCell ref="A14:A18"/>
    <mergeCell ref="A20:A29"/>
    <mergeCell ref="A31:A40"/>
    <mergeCell ref="A42:A50"/>
    <mergeCell ref="A52:A60"/>
    <mergeCell ref="A63:A67"/>
    <mergeCell ref="A69:A77"/>
  </mergeCells>
  <printOptions/>
  <pageMargins left="0.7875" right="0.7875" top="1.0527777777777778" bottom="1.0527777777777778" header="0.7875" footer="0.7875"/>
  <pageSetup horizontalDpi="300" verticalDpi="300" orientation="portrait" paperSize="9" scale="86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">
      <selection activeCell="D25" sqref="D25"/>
    </sheetView>
  </sheetViews>
  <sheetFormatPr defaultColWidth="12.57421875" defaultRowHeight="12.75"/>
  <cols>
    <col min="1" max="1" width="21.28125" style="0" customWidth="1"/>
    <col min="2" max="2" width="23.8515625" style="0" customWidth="1"/>
    <col min="3" max="3" width="11.57421875" style="0" customWidth="1"/>
    <col min="4" max="5" width="16.140625" style="0" customWidth="1"/>
    <col min="6" max="16384" width="11.57421875" style="0" customWidth="1"/>
  </cols>
  <sheetData>
    <row r="1" spans="1:5" ht="12.75">
      <c r="A1" s="1" t="s">
        <v>0</v>
      </c>
      <c r="B1" s="1"/>
      <c r="C1" s="1" t="s">
        <v>1</v>
      </c>
      <c r="D1" s="13">
        <v>40633</v>
      </c>
      <c r="E1" s="14">
        <v>40683</v>
      </c>
    </row>
    <row r="2" spans="1:5" ht="12.75">
      <c r="A2" s="4"/>
      <c r="B2" s="4"/>
      <c r="C2" s="4">
        <v>2011</v>
      </c>
      <c r="D2" s="4">
        <v>2011</v>
      </c>
      <c r="E2" s="4">
        <v>2011</v>
      </c>
    </row>
    <row r="3" spans="1:5" ht="12.75">
      <c r="A3" s="4" t="s">
        <v>132</v>
      </c>
      <c r="B3" s="4" t="s">
        <v>133</v>
      </c>
      <c r="C3" s="4" t="s">
        <v>4</v>
      </c>
      <c r="D3" s="4" t="s">
        <v>5</v>
      </c>
      <c r="E3" s="4" t="s">
        <v>5</v>
      </c>
    </row>
    <row r="4" spans="1:5" ht="12.75">
      <c r="A4" s="5" t="s">
        <v>134</v>
      </c>
      <c r="B4" s="5"/>
      <c r="C4" s="5"/>
      <c r="D4" s="5"/>
      <c r="E4" s="5"/>
    </row>
    <row r="5" spans="1:5" ht="12.75">
      <c r="A5" s="1"/>
      <c r="B5" s="1" t="s">
        <v>96</v>
      </c>
      <c r="C5" s="1">
        <v>5470</v>
      </c>
      <c r="D5" s="1">
        <v>1000</v>
      </c>
      <c r="E5" s="1">
        <v>1000</v>
      </c>
    </row>
    <row r="6" spans="1:5" ht="12.75">
      <c r="A6" s="1"/>
      <c r="B6" s="1" t="s">
        <v>135</v>
      </c>
      <c r="C6" s="1"/>
      <c r="D6" s="1">
        <v>0</v>
      </c>
      <c r="E6" s="1">
        <v>0</v>
      </c>
    </row>
    <row r="7" spans="1:5" ht="12.75">
      <c r="A7" s="1"/>
      <c r="B7" s="1"/>
      <c r="C7" s="1"/>
      <c r="D7" s="1"/>
      <c r="E7" s="1"/>
    </row>
    <row r="8" spans="1:5" ht="12.75">
      <c r="A8" s="4" t="s">
        <v>136</v>
      </c>
      <c r="B8" s="4"/>
      <c r="C8" s="4">
        <f>SUM(C5:C7)</f>
        <v>5470</v>
      </c>
      <c r="D8" s="4">
        <f>SUM(D5:D7)</f>
        <v>1000</v>
      </c>
      <c r="E8" s="4">
        <f>SUM(E5:E7)</f>
        <v>1000</v>
      </c>
    </row>
    <row r="9" spans="1:5" ht="12.75">
      <c r="A9" s="5" t="s">
        <v>24</v>
      </c>
      <c r="B9" s="5"/>
      <c r="C9" s="5"/>
      <c r="D9" s="5"/>
      <c r="E9" s="5"/>
    </row>
    <row r="10" spans="1:5" ht="12.75" customHeight="1">
      <c r="A10" s="11" t="s">
        <v>137</v>
      </c>
      <c r="B10" s="1" t="s">
        <v>138</v>
      </c>
      <c r="C10" s="12">
        <v>4184</v>
      </c>
      <c r="D10" s="1">
        <v>250</v>
      </c>
      <c r="E10" s="1">
        <v>480</v>
      </c>
    </row>
    <row r="11" spans="1:5" ht="12.75">
      <c r="A11" s="11"/>
      <c r="B11" s="1" t="s">
        <v>139</v>
      </c>
      <c r="C11" s="12"/>
      <c r="D11" s="1">
        <v>60</v>
      </c>
      <c r="E11" s="1">
        <v>77</v>
      </c>
    </row>
    <row r="12" spans="1:5" ht="12.75">
      <c r="A12" s="11"/>
      <c r="B12" s="1" t="s">
        <v>54</v>
      </c>
      <c r="C12" s="12"/>
      <c r="D12" s="1">
        <v>2</v>
      </c>
      <c r="E12" s="1">
        <v>9</v>
      </c>
    </row>
    <row r="13" spans="1:5" ht="12.75">
      <c r="A13" s="11"/>
      <c r="B13" s="1" t="s">
        <v>140</v>
      </c>
      <c r="C13" s="12"/>
      <c r="D13" s="1">
        <v>0</v>
      </c>
      <c r="E13" s="1">
        <v>9</v>
      </c>
    </row>
    <row r="14" spans="1:5" ht="12.75">
      <c r="A14" s="11"/>
      <c r="B14" s="1" t="s">
        <v>141</v>
      </c>
      <c r="C14" s="12"/>
      <c r="D14" s="1">
        <v>432</v>
      </c>
      <c r="E14" s="1">
        <v>578.5</v>
      </c>
    </row>
    <row r="15" spans="1:5" ht="12.75">
      <c r="A15" s="4" t="s">
        <v>137</v>
      </c>
      <c r="B15" s="4"/>
      <c r="C15" s="4">
        <f>SUM(C10:C14)</f>
        <v>4184</v>
      </c>
      <c r="D15" s="4">
        <f>SUM(D10:D14)</f>
        <v>744</v>
      </c>
      <c r="E15" s="4">
        <f>SUM(E10:E14)</f>
        <v>1153.5</v>
      </c>
    </row>
    <row r="16" spans="1:5" ht="12.75" customHeight="1">
      <c r="A16" s="11" t="s">
        <v>142</v>
      </c>
      <c r="B16" s="1" t="s">
        <v>143</v>
      </c>
      <c r="C16" s="12">
        <v>1000</v>
      </c>
      <c r="D16" s="1">
        <v>25</v>
      </c>
      <c r="E16" s="1">
        <v>40</v>
      </c>
    </row>
    <row r="17" spans="1:5" ht="12.75">
      <c r="A17" s="11"/>
      <c r="B17" s="1"/>
      <c r="C17" s="12"/>
      <c r="D17" s="15"/>
      <c r="E17" s="1"/>
    </row>
    <row r="18" spans="1:5" ht="12.75">
      <c r="A18" s="11"/>
      <c r="B18" s="1"/>
      <c r="C18" s="12"/>
      <c r="D18" s="15"/>
      <c r="E18" s="8"/>
    </row>
    <row r="19" spans="1:5" ht="12.75">
      <c r="A19" s="11"/>
      <c r="B19" s="1"/>
      <c r="C19" s="12"/>
      <c r="D19" s="15"/>
      <c r="E19" s="8"/>
    </row>
    <row r="20" spans="1:5" ht="12.75">
      <c r="A20" s="11"/>
      <c r="B20" s="1"/>
      <c r="C20" s="12"/>
      <c r="D20" s="15"/>
      <c r="E20" s="1"/>
    </row>
    <row r="21" spans="1:5" ht="12.75">
      <c r="A21" s="11"/>
      <c r="B21" s="1"/>
      <c r="C21" s="12"/>
      <c r="D21" s="15"/>
      <c r="E21" s="1"/>
    </row>
    <row r="22" spans="1:5" ht="12.75">
      <c r="A22" s="11"/>
      <c r="B22" s="1"/>
      <c r="C22" s="12"/>
      <c r="D22" s="15"/>
      <c r="E22" s="1"/>
    </row>
    <row r="23" spans="1:5" ht="12.75">
      <c r="A23" s="11"/>
      <c r="B23" s="1"/>
      <c r="C23" s="12"/>
      <c r="D23" s="15"/>
      <c r="E23" s="1"/>
    </row>
    <row r="24" spans="1:5" ht="12.75">
      <c r="A24" s="11"/>
      <c r="B24" s="1"/>
      <c r="C24" s="12"/>
      <c r="D24" s="15"/>
      <c r="E24" s="1"/>
    </row>
    <row r="25" spans="1:5" ht="12.75">
      <c r="A25" s="11"/>
      <c r="B25" s="1"/>
      <c r="C25" s="12"/>
      <c r="D25" s="15"/>
      <c r="E25" s="1"/>
    </row>
    <row r="26" spans="1:5" ht="12.75">
      <c r="A26" s="4" t="s">
        <v>142</v>
      </c>
      <c r="B26" s="4"/>
      <c r="C26" s="4">
        <f>SUM(C16:C25)</f>
        <v>1000</v>
      </c>
      <c r="D26" s="4">
        <f>SUM(D16:D25)</f>
        <v>25</v>
      </c>
      <c r="E26" s="4">
        <f>SUM(E16:E25)</f>
        <v>40</v>
      </c>
    </row>
    <row r="27" spans="1:5" ht="12.75" customHeight="1">
      <c r="A27" s="11" t="s">
        <v>144</v>
      </c>
      <c r="B27" s="1"/>
      <c r="C27" s="12">
        <v>405</v>
      </c>
      <c r="D27" s="15"/>
      <c r="E27" s="1"/>
    </row>
    <row r="28" spans="1:5" ht="12.75">
      <c r="A28" s="11"/>
      <c r="B28" s="1"/>
      <c r="C28" s="12"/>
      <c r="D28" s="15"/>
      <c r="E28" s="1"/>
    </row>
    <row r="29" spans="1:5" ht="12.75">
      <c r="A29" s="11"/>
      <c r="B29" s="1"/>
      <c r="C29" s="12"/>
      <c r="D29" s="15"/>
      <c r="E29" s="1"/>
    </row>
    <row r="30" spans="1:5" ht="12.75">
      <c r="A30" s="11"/>
      <c r="B30" s="1"/>
      <c r="C30" s="12"/>
      <c r="D30" s="15"/>
      <c r="E30" s="1"/>
    </row>
    <row r="31" spans="1:5" ht="12.75">
      <c r="A31" s="11"/>
      <c r="B31" s="1"/>
      <c r="C31" s="12"/>
      <c r="D31" s="15"/>
      <c r="E31" s="1"/>
    </row>
    <row r="32" spans="1:5" ht="12.75">
      <c r="A32" s="4" t="s">
        <v>144</v>
      </c>
      <c r="B32" s="4"/>
      <c r="C32" s="4">
        <f>SUM(C27:C31)</f>
        <v>405</v>
      </c>
      <c r="D32" s="4">
        <f>SUM(D27:D31)</f>
        <v>0</v>
      </c>
      <c r="E32" s="4">
        <f>SUM(E27:E31)</f>
        <v>0</v>
      </c>
    </row>
    <row r="33" spans="1:5" ht="12.75">
      <c r="A33" s="4" t="s">
        <v>145</v>
      </c>
      <c r="B33" s="1"/>
      <c r="C33" s="4">
        <f>C15+C26+C32</f>
        <v>5589</v>
      </c>
      <c r="D33" s="4">
        <f>D15+D26+D32</f>
        <v>769</v>
      </c>
      <c r="E33" s="4">
        <f>E15+E26+E32</f>
        <v>1193.5</v>
      </c>
    </row>
    <row r="34" spans="1:5" ht="12.75">
      <c r="A34" s="4" t="s">
        <v>146</v>
      </c>
      <c r="B34" s="1"/>
      <c r="C34" s="1"/>
      <c r="D34" s="4">
        <f>D8-D33</f>
        <v>231</v>
      </c>
      <c r="E34" s="4">
        <f>E8-E33</f>
        <v>-193.5</v>
      </c>
    </row>
  </sheetData>
  <sheetProtection selectLockedCells="1" selectUnlockedCells="1"/>
  <mergeCells count="8">
    <mergeCell ref="A4:E4"/>
    <mergeCell ref="A9:E9"/>
    <mergeCell ref="A10:A14"/>
    <mergeCell ref="C10:C14"/>
    <mergeCell ref="A16:A25"/>
    <mergeCell ref="C16:C25"/>
    <mergeCell ref="A27:A31"/>
    <mergeCell ref="C27:C31"/>
  </mergeCells>
  <printOptions/>
  <pageMargins left="0.7875" right="0.7875" top="0.7875" bottom="0.7875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 topLeftCell="A1">
      <selection activeCell="D12" sqref="D12"/>
    </sheetView>
  </sheetViews>
  <sheetFormatPr defaultColWidth="12.57421875" defaultRowHeight="12.75"/>
  <cols>
    <col min="1" max="1" width="11.57421875" style="0" customWidth="1"/>
    <col min="2" max="2" width="20.140625" style="0" customWidth="1"/>
    <col min="3" max="16384" width="11.57421875" style="0" customWidth="1"/>
  </cols>
  <sheetData>
    <row r="1" spans="1:8" ht="12.75">
      <c r="A1" s="1"/>
      <c r="B1" s="1"/>
      <c r="C1" s="4" t="s">
        <v>147</v>
      </c>
      <c r="D1" s="4" t="s">
        <v>148</v>
      </c>
      <c r="E1" s="1" t="s">
        <v>149</v>
      </c>
      <c r="G1" t="s">
        <v>1</v>
      </c>
      <c r="H1" s="3">
        <v>40683</v>
      </c>
    </row>
    <row r="2" spans="1:5" ht="12.75">
      <c r="A2" s="1" t="s">
        <v>2</v>
      </c>
      <c r="B2" s="1" t="s">
        <v>150</v>
      </c>
      <c r="C2" s="8">
        <f>Provoz!E160</f>
        <v>1590.5</v>
      </c>
      <c r="D2" s="8">
        <f>Provoz!E21</f>
        <v>3500</v>
      </c>
      <c r="E2" s="4">
        <f>D2-C2</f>
        <v>1909.5</v>
      </c>
    </row>
    <row r="3" spans="1:5" ht="12.75">
      <c r="A3" s="1" t="s">
        <v>93</v>
      </c>
      <c r="B3" s="1" t="s">
        <v>151</v>
      </c>
      <c r="C3" s="8">
        <f>Repre!E83</f>
        <v>1851</v>
      </c>
      <c r="D3" s="8">
        <f>Repre!E12</f>
        <v>1800</v>
      </c>
      <c r="E3" s="4">
        <f>D3-C3</f>
        <v>-51</v>
      </c>
    </row>
    <row r="4" spans="1:5" ht="12.75">
      <c r="A4" s="1" t="s">
        <v>132</v>
      </c>
      <c r="B4" s="1" t="s">
        <v>152</v>
      </c>
      <c r="C4" s="8">
        <f>SCM!E33</f>
        <v>1193.5</v>
      </c>
      <c r="D4" s="8">
        <f>SCM!E8</f>
        <v>1000</v>
      </c>
      <c r="E4" s="4">
        <f>D4-C4</f>
        <v>-193.5</v>
      </c>
    </row>
    <row r="5" spans="1:5" ht="12.75">
      <c r="A5" s="4" t="s">
        <v>153</v>
      </c>
      <c r="B5" s="4"/>
      <c r="C5" s="4">
        <f>SUM(C2:C4)</f>
        <v>4635</v>
      </c>
      <c r="D5" s="4">
        <f>SUM(D2:D4)</f>
        <v>6300</v>
      </c>
      <c r="E5" s="4">
        <f>SUM(E2:E4)</f>
        <v>1665</v>
      </c>
    </row>
    <row r="8" spans="1:3" ht="12.75">
      <c r="A8" t="s">
        <v>154</v>
      </c>
      <c r="C8">
        <v>272</v>
      </c>
    </row>
    <row r="10" ht="12.75">
      <c r="A10" t="s">
        <v>155</v>
      </c>
    </row>
    <row r="11" spans="1:3" ht="12.75">
      <c r="A11" t="s">
        <v>156</v>
      </c>
      <c r="C11">
        <v>962</v>
      </c>
    </row>
    <row r="12" spans="1:3" ht="12.75">
      <c r="A12" t="s">
        <v>157</v>
      </c>
      <c r="C12">
        <v>80</v>
      </c>
    </row>
    <row r="13" spans="1:3" ht="12.75">
      <c r="A13" t="s">
        <v>158</v>
      </c>
      <c r="B13">
        <v>45853</v>
      </c>
      <c r="C13" s="16">
        <f>B13*25/1000</f>
        <v>1146.325</v>
      </c>
    </row>
    <row r="14" ht="12.75">
      <c r="C14" s="17">
        <f>SUM(C11:C13)</f>
        <v>2188.325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Brothánek</dc:creator>
  <cp:keywords/>
  <dc:description/>
  <cp:lastModifiedBy>Jan Brothánek</cp:lastModifiedBy>
  <cp:lastPrinted>2011-05-30T08:28:07Z</cp:lastPrinted>
  <dcterms:created xsi:type="dcterms:W3CDTF">2011-05-25T11:56:48Z</dcterms:created>
  <dcterms:modified xsi:type="dcterms:W3CDTF">2011-06-08T14:15:29Z</dcterms:modified>
  <cp:category/>
  <cp:version/>
  <cp:contentType/>
  <cp:contentStatus/>
  <cp:revision>55</cp:revision>
</cp:coreProperties>
</file>