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5.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6.xml" ContentType="application/vnd.openxmlformats-officedocument.drawing+xml"/>
  <Override PartName="/xl/worksheets/sheet27.xml" ContentType="application/vnd.openxmlformats-officedocument.spreadsheetml.worksheet+xml"/>
  <Override PartName="/xl/drawings/drawing7.xml" ContentType="application/vnd.openxmlformats-officedocument.drawing+xml"/>
  <Override PartName="/xl/worksheets/sheet28.xml" ContentType="application/vnd.openxmlformats-officedocument.spreadsheetml.worksheet+xml"/>
  <Override PartName="/xl/drawings/drawing8.xml" ContentType="application/vnd.openxmlformats-officedocument.drawing+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9165" tabRatio="959" firstSheet="7" activeTab="10"/>
  </bookViews>
  <sheets>
    <sheet name="copy_II.st_afterdraw" sheetId="1" state="hidden" r:id="rId1"/>
    <sheet name="copy_FA_afterdraw" sheetId="2" state="hidden" r:id="rId2"/>
    <sheet name="copy_FB_afterdraw" sheetId="3" state="hidden" r:id="rId3"/>
    <sheet name="copy_I.st_KO_afterdraw" sheetId="4" state="hidden" r:id="rId4"/>
    <sheet name="copy_double_afterdraw" sheetId="5" state="hidden" r:id="rId5"/>
    <sheet name="copy_before_draw_I_st" sheetId="6" state="hidden" r:id="rId6"/>
    <sheet name="copy_I.st_afterdraw" sheetId="7" state="hidden" r:id="rId7"/>
    <sheet name="SZI_seznam" sheetId="8" r:id="rId8"/>
    <sheet name="SZI_I.st-ko" sheetId="9" r:id="rId9"/>
    <sheet name="SZI_II.st" sheetId="10" r:id="rId10"/>
    <sheet name="SZI_III.st" sheetId="11" r:id="rId11"/>
    <sheet name="SZI_U_B" sheetId="12" r:id="rId12"/>
    <sheet name="SZI_U_C" sheetId="13" r:id="rId13"/>
    <sheet name="postup do II.st" sheetId="14" state="hidden" r:id="rId14"/>
    <sheet name="II.st_beforedraw" sheetId="15" state="hidden" r:id="rId15"/>
    <sheet name="FA_beforedraw" sheetId="16" state="hidden" r:id="rId16"/>
    <sheet name="FB_beforedraw" sheetId="17" state="hidden" r:id="rId17"/>
    <sheet name="FC_beforedraw" sheetId="18" state="hidden" r:id="rId18"/>
    <sheet name="copy_FC_afterdraw" sheetId="19" state="hidden" r:id="rId19"/>
    <sheet name="utěcha" sheetId="20" state="hidden" r:id="rId20"/>
    <sheet name="copy_double_beforedraw" sheetId="21" state="hidden" r:id="rId21"/>
    <sheet name="SZI_čt" sheetId="22" r:id="rId22"/>
    <sheet name="SZY_seznam" sheetId="23" r:id="rId23"/>
    <sheet name="SZY_I.st-ko" sheetId="24" r:id="rId24"/>
    <sheet name="SZY_II.st" sheetId="25" r:id="rId25"/>
    <sheet name="SZY_III.st." sheetId="26" r:id="rId26"/>
    <sheet name="SZY_U_B" sheetId="27" r:id="rId27"/>
    <sheet name="SZY_U_C" sheetId="28" r:id="rId28"/>
    <sheet name="SZY_čt" sheetId="29" r:id="rId29"/>
  </sheets>
  <externalReferences>
    <externalReference r:id="rId32"/>
    <externalReference r:id="rId33"/>
  </externalReferences>
  <definedNames>
    <definedName name="_xlfn.BAHTTEXT" hidden="1">#NAME?</definedName>
    <definedName name="dadaD">#REF!</definedName>
    <definedName name="hjk">#REF!</definedName>
    <definedName name="IPC_Member" localSheetId="1">#REF!</definedName>
    <definedName name="IPC_Member" localSheetId="2">#REF!</definedName>
    <definedName name="IPC_Member" localSheetId="18">#REF!</definedName>
    <definedName name="IPC_Member" localSheetId="3">#REF!</definedName>
    <definedName name="IPC_Member" localSheetId="15">#REF!</definedName>
    <definedName name="IPC_Member">#REF!</definedName>
    <definedName name="jun">#REF!</definedName>
    <definedName name="LastUpdate" localSheetId="1">#REF!</definedName>
    <definedName name="LastUpdate" localSheetId="2">#REF!</definedName>
    <definedName name="LastUpdate" localSheetId="18">#REF!</definedName>
    <definedName name="LastUpdate" localSheetId="3">#REF!</definedName>
    <definedName name="LastUpdate" localSheetId="15">#REF!</definedName>
    <definedName name="LastUpdate">#REF!</definedName>
    <definedName name="_xlnm.Print_Area" localSheetId="5">'copy_before_draw_I_st'!$A$1:$E$131</definedName>
    <definedName name="_xlnm.Print_Area" localSheetId="20">'copy_double_beforedraw'!$A$1:$L$132</definedName>
    <definedName name="_xlnm.Print_Area" localSheetId="15">'FA_beforedraw'!$A$1:$E$19</definedName>
    <definedName name="_xlnm.Print_Area" localSheetId="16">'FB_beforedraw'!$A$1:$E$19</definedName>
    <definedName name="_xlnm.Print_Area" localSheetId="17">'FC_beforedraw'!$A$1:$E$120</definedName>
    <definedName name="_xlnm.Print_Area" localSheetId="14">'II.st_beforedraw'!$A$1:$F$36</definedName>
    <definedName name="_xlnm.Print_Area" localSheetId="21">'SZI_čt'!$A$1:$I$201</definedName>
    <definedName name="_xlnm.Print_Area" localSheetId="8">'SZI_I.st-ko'!$A$1:$H$264</definedName>
    <definedName name="_xlnm.Print_Area" localSheetId="9">'SZI_II.st'!$A$1:$Z$128</definedName>
    <definedName name="_xlnm.Print_Area" localSheetId="10">'SZI_III.st'!$A$1:$I$35</definedName>
    <definedName name="_xlnm.Print_Area" localSheetId="11">'SZI_U_B'!$A$1:$I$35</definedName>
    <definedName name="_xlnm.Print_Area" localSheetId="12">'SZI_U_C'!$A$1:$I$198</definedName>
    <definedName name="_xlnm.Print_Area" localSheetId="28">'SZY_čt'!$A$1:$I$67</definedName>
    <definedName name="_xlnm.Print_Area" localSheetId="23">'SZY_I.st-ko'!$A$1:$H$132</definedName>
    <definedName name="_xlnm.Print_Area" localSheetId="24">'SZY_II.st'!$A$1:$Z$64</definedName>
    <definedName name="_xlnm.Print_Area" localSheetId="25">'SZY_III.st.'!$A$1:$I$35</definedName>
    <definedName name="_xlnm.Print_Area" localSheetId="26">'SZY_U_B'!$A$1:$I$35</definedName>
    <definedName name="_xlnm.Print_Area" localSheetId="27">'SZY_U_C'!$A$1:$I$66</definedName>
    <definedName name="ReportName" localSheetId="1">#REF!</definedName>
    <definedName name="ReportName" localSheetId="2">#REF!</definedName>
    <definedName name="ReportName" localSheetId="18">#REF!</definedName>
    <definedName name="ReportName" localSheetId="3">#REF!</definedName>
    <definedName name="ReportName" localSheetId="15">#REF!</definedName>
    <definedName name="ReportName">#REF!</definedName>
    <definedName name="SDSA">#REF!</definedName>
    <definedName name="Termin" localSheetId="1">#REF!</definedName>
    <definedName name="Termin" localSheetId="2">#REF!</definedName>
    <definedName name="Termin" localSheetId="18">#REF!</definedName>
    <definedName name="Termin" localSheetId="3">#REF!</definedName>
    <definedName name="Termin" localSheetId="15">#REF!</definedName>
    <definedName name="Termin">#REF!</definedName>
    <definedName name="Z_86C4B05F_0D09_4384_940E_08F59B05579B_.wvu.PrintArea" localSheetId="15" hidden="1">'FA_beforedraw'!$A$1:$D$15</definedName>
    <definedName name="Z_D99C3D5F_F751_46B1_B072_A84A2AA736BD_.wvu.PrintArea" localSheetId="15" hidden="1">'FA_beforedraw'!$A$1:$D$15</definedName>
  </definedNames>
  <calcPr fullCalcOnLoad="1"/>
</workbook>
</file>

<file path=xl/sharedStrings.xml><?xml version="1.0" encoding="utf-8"?>
<sst xmlns="http://schemas.openxmlformats.org/spreadsheetml/2006/main" count="5925" uniqueCount="1262">
  <si>
    <t>Jméno</t>
  </si>
  <si>
    <t>Oddíl - klub</t>
  </si>
  <si>
    <t>Ž</t>
  </si>
  <si>
    <t>Oddíl-klub</t>
  </si>
  <si>
    <t>celkem</t>
  </si>
  <si>
    <t>Sč</t>
  </si>
  <si>
    <t>hr.č.</t>
  </si>
  <si>
    <t>Jméno / oddíl</t>
  </si>
  <si>
    <t>Sety</t>
  </si>
  <si>
    <t>Body</t>
  </si>
  <si>
    <t>Poř.</t>
  </si>
  <si>
    <t>oddíl</t>
  </si>
  <si>
    <t>I.kolo</t>
  </si>
  <si>
    <t>II.kolo</t>
  </si>
  <si>
    <t>III.kolo</t>
  </si>
  <si>
    <t>bye</t>
  </si>
  <si>
    <t/>
  </si>
  <si>
    <t>KO-double-men</t>
  </si>
  <si>
    <t>Skupina A</t>
  </si>
  <si>
    <t>Skupina B</t>
  </si>
  <si>
    <t>Skupina C</t>
  </si>
  <si>
    <t>Skupina D</t>
  </si>
  <si>
    <t>Skupina E</t>
  </si>
  <si>
    <t>Skupina F</t>
  </si>
  <si>
    <t>Skupina G</t>
  </si>
  <si>
    <t>Skupina H</t>
  </si>
  <si>
    <t>wo</t>
  </si>
  <si>
    <t>dat.nar</t>
  </si>
  <si>
    <t>BTM</t>
  </si>
  <si>
    <t>Dvouhra - 2.stupeň</t>
  </si>
  <si>
    <t>Dvouhra - 1. stupeň</t>
  </si>
  <si>
    <t>A</t>
  </si>
  <si>
    <t>B</t>
  </si>
  <si>
    <t>C</t>
  </si>
  <si>
    <t>D</t>
  </si>
  <si>
    <t>KST Zlín</t>
  </si>
  <si>
    <t>SKST Liberec</t>
  </si>
  <si>
    <t>Singles KO</t>
  </si>
  <si>
    <t>Čtyřhra  starších  hochů</t>
  </si>
  <si>
    <t>Postup do 3. stupně</t>
  </si>
  <si>
    <t>sč1</t>
  </si>
  <si>
    <t>sč2</t>
  </si>
  <si>
    <t>F=2=přihlášený</t>
  </si>
  <si>
    <t>F=1=nasazený</t>
  </si>
  <si>
    <t>sč</t>
  </si>
  <si>
    <t>jméno</t>
  </si>
  <si>
    <t>Skupina I</t>
  </si>
  <si>
    <t>Skupina J</t>
  </si>
  <si>
    <t>Skupina K</t>
  </si>
  <si>
    <t>Skupina L</t>
  </si>
  <si>
    <t>Skupina M</t>
  </si>
  <si>
    <t>Skupina N</t>
  </si>
  <si>
    <t>Skupina O</t>
  </si>
  <si>
    <t>Skupina P</t>
  </si>
  <si>
    <t xml:space="preserve"> </t>
  </si>
  <si>
    <t>KO</t>
  </si>
  <si>
    <t xml:space="preserve">   </t>
  </si>
  <si>
    <t>SK-4/8</t>
  </si>
  <si>
    <t>SK-4/16</t>
  </si>
  <si>
    <t>SK-4/4</t>
  </si>
  <si>
    <t>SK-5/4</t>
  </si>
  <si>
    <t>SK-5/8</t>
  </si>
  <si>
    <t>Stránka 1</t>
  </si>
  <si>
    <t>Stránka 2</t>
  </si>
  <si>
    <t>Bodovací turnaj mládeže ČAST</t>
  </si>
  <si>
    <t>Prezenční  listina</t>
  </si>
  <si>
    <t>TTC Litoměřice</t>
  </si>
  <si>
    <t>MSK Břeclav</t>
  </si>
  <si>
    <t>SK DDM Kotlářka Praha</t>
  </si>
  <si>
    <t>Lapčík Ondřej</t>
  </si>
  <si>
    <t>TJ TŽ Třinec</t>
  </si>
  <si>
    <t>Martinko Jiří</t>
  </si>
  <si>
    <t>Koldas Tomáš</t>
  </si>
  <si>
    <t>Průša David</t>
  </si>
  <si>
    <t>Marat Petr</t>
  </si>
  <si>
    <t>TJ Jiskra Třeboň</t>
  </si>
  <si>
    <t>Górecki Jan</t>
  </si>
  <si>
    <t>Pilch Jakub</t>
  </si>
  <si>
    <t>Kortus Filip</t>
  </si>
  <si>
    <t>KST Slezan Opava</t>
  </si>
  <si>
    <t>Vévoda Ondřej</t>
  </si>
  <si>
    <t>BSK Malenovice</t>
  </si>
  <si>
    <t>Buben Vlastimil</t>
  </si>
  <si>
    <t>SK Pedagog ČB</t>
  </si>
  <si>
    <t>Sportovní Jižní Město o.p.s.</t>
  </si>
  <si>
    <t>Sokol Hradec Králové 2</t>
  </si>
  <si>
    <t>prezence</t>
  </si>
  <si>
    <t>Stánka 1</t>
  </si>
  <si>
    <t>Polanský Tomáš</t>
  </si>
  <si>
    <t>Slavoj Ústí nad Labem</t>
  </si>
  <si>
    <t>Kučera Stanislav</t>
  </si>
  <si>
    <t>Němeček Jakub</t>
  </si>
  <si>
    <t>TJ Ostrava KST</t>
  </si>
  <si>
    <t>Klos Patrik</t>
  </si>
  <si>
    <t>Brát Karel</t>
  </si>
  <si>
    <t>Rozínek Vojtěch</t>
  </si>
  <si>
    <t>SKST Baník Havířov</t>
  </si>
  <si>
    <t>Hort Tomáš</t>
  </si>
  <si>
    <t>Sikora Filip</t>
  </si>
  <si>
    <t>Pluhař Jan</t>
  </si>
  <si>
    <t>TJ Žďár n. Sázavou</t>
  </si>
  <si>
    <t>Dusík Stanislav</t>
  </si>
  <si>
    <t>Vítovec Martin</t>
  </si>
  <si>
    <t>Vybíral Marek</t>
  </si>
  <si>
    <t>TTC Sokol Znojmo</t>
  </si>
  <si>
    <t>Strejc Filip</t>
  </si>
  <si>
    <t>TTC Kladno</t>
  </si>
  <si>
    <t>Bútora Michal</t>
  </si>
  <si>
    <t>Fischer Karel</t>
  </si>
  <si>
    <t>TTC MS Brno</t>
  </si>
  <si>
    <t>Mikolašík Michal</t>
  </si>
  <si>
    <t>Plhák Jan</t>
  </si>
  <si>
    <t>TJ Sokol Šarovy</t>
  </si>
  <si>
    <t>Fabíni Jan</t>
  </si>
  <si>
    <t>Krejcar Vilém</t>
  </si>
  <si>
    <t>Žaloudík Jan</t>
  </si>
  <si>
    <t>KST Karlovy Vary</t>
  </si>
  <si>
    <t>Valenta Jan</t>
  </si>
  <si>
    <t>TSM Kladno</t>
  </si>
  <si>
    <t>Kupec Ladislav</t>
  </si>
  <si>
    <t>TTC Siko Orlová</t>
  </si>
  <si>
    <t>SK Frýdlant nad Ostravicí</t>
  </si>
  <si>
    <t>TJ Slavoj Praha</t>
  </si>
  <si>
    <t>SK Přerov</t>
  </si>
  <si>
    <t>FK Kolín</t>
  </si>
  <si>
    <t>KST Blansko</t>
  </si>
  <si>
    <t>TJ Lanškroun</t>
  </si>
  <si>
    <t>TJ Sokol Plzeň V.</t>
  </si>
  <si>
    <t>KST Klatovy</t>
  </si>
  <si>
    <t>Bako Radim</t>
  </si>
  <si>
    <t>AC Sparta Praha</t>
  </si>
  <si>
    <t>Dvouhra  - Finále "B"</t>
  </si>
  <si>
    <t>Dvouhra  - Finále "C"</t>
  </si>
  <si>
    <t>KOB</t>
  </si>
  <si>
    <t>KOC</t>
  </si>
  <si>
    <t>SK-8/5B</t>
  </si>
  <si>
    <t>SK-8/5C</t>
  </si>
  <si>
    <t>E</t>
  </si>
  <si>
    <t>F</t>
  </si>
  <si>
    <t>G</t>
  </si>
  <si>
    <t>H</t>
  </si>
  <si>
    <t>SK-16/4B</t>
  </si>
  <si>
    <t>SK-16/4</t>
  </si>
  <si>
    <t>starší žáci</t>
  </si>
  <si>
    <t>Martinko Tomáš</t>
  </si>
  <si>
    <t>Hromek Filip</t>
  </si>
  <si>
    <t>Olejník Petr</t>
  </si>
  <si>
    <t>Černota Filip</t>
  </si>
  <si>
    <t>Onderka František</t>
  </si>
  <si>
    <t>Bělík Šimon</t>
  </si>
  <si>
    <t>Stach Matěj</t>
  </si>
  <si>
    <t>Mokrejš Jan</t>
  </si>
  <si>
    <t>Nedbálek Michal</t>
  </si>
  <si>
    <t>Blinka Michal</t>
  </si>
  <si>
    <t>Vaculík Miloslav</t>
  </si>
  <si>
    <t>Vybíral Filip</t>
  </si>
  <si>
    <t>Květon Ondřej</t>
  </si>
  <si>
    <t>Skála Radek</t>
  </si>
  <si>
    <t>Jadrný Šimon</t>
  </si>
  <si>
    <t>Podrazil David</t>
  </si>
  <si>
    <t>Skopal Dalibor</t>
  </si>
  <si>
    <t>Dufek Jan</t>
  </si>
  <si>
    <t>Záboj Matěj</t>
  </si>
  <si>
    <t>Rusnak Aleš</t>
  </si>
  <si>
    <t>Končal Adam</t>
  </si>
  <si>
    <t>Janovský Dan</t>
  </si>
  <si>
    <t>Soukup Adam</t>
  </si>
  <si>
    <t>Branný Tomáš</t>
  </si>
  <si>
    <t>Hušek Adam</t>
  </si>
  <si>
    <t>Veigl Lukáš</t>
  </si>
  <si>
    <t>Mynář Vojtěch</t>
  </si>
  <si>
    <t>Koudelík Lukáš</t>
  </si>
  <si>
    <t>Šikl Richard</t>
  </si>
  <si>
    <t>Bohdanecký Jakub</t>
  </si>
  <si>
    <t>Slapnička Jakub</t>
  </si>
  <si>
    <t>Kučera Ondřej</t>
  </si>
  <si>
    <t>Červinka Lukáš</t>
  </si>
  <si>
    <t>Jirásek Martin</t>
  </si>
  <si>
    <t>Zich Michal</t>
  </si>
  <si>
    <t>Svojanovský Radim</t>
  </si>
  <si>
    <t>Jakubský Filip</t>
  </si>
  <si>
    <t>Pustka Matouš</t>
  </si>
  <si>
    <t>Pešek Ondřej</t>
  </si>
  <si>
    <t>Beran Matěj</t>
  </si>
  <si>
    <t>Kaucký Jakub</t>
  </si>
  <si>
    <t>Slezák Rudolf</t>
  </si>
  <si>
    <t>Štalzer Adam</t>
  </si>
  <si>
    <t>Kulveit Jonáš</t>
  </si>
  <si>
    <t>Beran Tomáš</t>
  </si>
  <si>
    <t>Svoboda Petr</t>
  </si>
  <si>
    <t>Marat Filip</t>
  </si>
  <si>
    <t>Viesner Vojtěch</t>
  </si>
  <si>
    <t>Jelínek Vojtěch</t>
  </si>
  <si>
    <t>Janečka Václav</t>
  </si>
  <si>
    <t>Doležel Tomáš</t>
  </si>
  <si>
    <t>Balák Kryštof</t>
  </si>
  <si>
    <t>Karel Filip</t>
  </si>
  <si>
    <t>Čenovský David</t>
  </si>
  <si>
    <t>Hejda Václav</t>
  </si>
  <si>
    <t>Sukup Štěpán</t>
  </si>
  <si>
    <t>Morávek Radim</t>
  </si>
  <si>
    <t>Pachner Jan</t>
  </si>
  <si>
    <t>Petr Michal</t>
  </si>
  <si>
    <t>Zeman Lukáš</t>
  </si>
  <si>
    <t>Heinzl Lukáš</t>
  </si>
  <si>
    <t>Dobej Michal</t>
  </si>
  <si>
    <t>Macurák Michal</t>
  </si>
  <si>
    <t>Tesolin Riccardo</t>
  </si>
  <si>
    <t>Důra Matouš</t>
  </si>
  <si>
    <t>Bruckner Tomáš</t>
  </si>
  <si>
    <t>Krameš Jan</t>
  </si>
  <si>
    <t>Skokan Viktor</t>
  </si>
  <si>
    <t>Vyleta Michal</t>
  </si>
  <si>
    <t>Lorenc David</t>
  </si>
  <si>
    <t>Závora Adam</t>
  </si>
  <si>
    <t>Mitka Kryštof</t>
  </si>
  <si>
    <t>Truněček Martin</t>
  </si>
  <si>
    <t>Matějčík Jan</t>
  </si>
  <si>
    <t>Waldhauser Štěpán</t>
  </si>
  <si>
    <t>Šubík Jiří</t>
  </si>
  <si>
    <t>Kopecký Filip</t>
  </si>
  <si>
    <t>Pašek Adam</t>
  </si>
  <si>
    <t>Skoupý Michal</t>
  </si>
  <si>
    <t>Fojtík Tomáš</t>
  </si>
  <si>
    <t>Vrzala Vojtěch</t>
  </si>
  <si>
    <t>Kubelka Martin</t>
  </si>
  <si>
    <t>Marek Jan</t>
  </si>
  <si>
    <t>Jaroň Daniel</t>
  </si>
  <si>
    <t>Skoupý Petr</t>
  </si>
  <si>
    <t>Vojna Daniel</t>
  </si>
  <si>
    <t>Henžel Michal</t>
  </si>
  <si>
    <t>Klimenta Matěj</t>
  </si>
  <si>
    <t>Vaněk Petr</t>
  </si>
  <si>
    <t>Ondráček Jan</t>
  </si>
  <si>
    <t>Kuncl Denis</t>
  </si>
  <si>
    <t>Veselý Filip</t>
  </si>
  <si>
    <t>Juras Pavel</t>
  </si>
  <si>
    <t>Zukal Aleš</t>
  </si>
  <si>
    <t>Khalaila Adam</t>
  </si>
  <si>
    <t>Buček Tadeáš</t>
  </si>
  <si>
    <t>Gaj Stanislav</t>
  </si>
  <si>
    <t>Rusnák Dominik</t>
  </si>
  <si>
    <t>Antoš Michal</t>
  </si>
  <si>
    <t>Hauschwitz Matěj</t>
  </si>
  <si>
    <t>Maněk Marek</t>
  </si>
  <si>
    <t>Bartoš Petr</t>
  </si>
  <si>
    <t>SKST Hodonín</t>
  </si>
  <si>
    <t>TJ Sokol PP Hradec Králové 2</t>
  </si>
  <si>
    <t>SK Jiskra Domažlice</t>
  </si>
  <si>
    <t>STEN marketing HB Ostrov</t>
  </si>
  <si>
    <t>Sokol Ropice</t>
  </si>
  <si>
    <t>Sokol Plzeň V.</t>
  </si>
  <si>
    <t>EXITERIA KST Jeseník</t>
  </si>
  <si>
    <t>TJ Sokol Strakonice</t>
  </si>
  <si>
    <t>Dolní Němčí</t>
  </si>
  <si>
    <t>Slavie Kroměříž</t>
  </si>
  <si>
    <t>ASK Tatra Kopřivnice</t>
  </si>
  <si>
    <t>TTC Ústí nad Orlicí</t>
  </si>
  <si>
    <t>TJ Sokol Kozlovice</t>
  </si>
  <si>
    <t>Frýdlant nad Ostravicí</t>
  </si>
  <si>
    <t xml:space="preserve">TJ Slavoj Praha  </t>
  </si>
  <si>
    <t>Klobouky u Brna</t>
  </si>
  <si>
    <t>TTC Elizza Praha</t>
  </si>
  <si>
    <t>SK Dobré</t>
  </si>
  <si>
    <t>TTC Brandýs nad Labem</t>
  </si>
  <si>
    <t>TJ SB Světlá nad Sázavou</t>
  </si>
  <si>
    <t>TJ Sokol Jaroměř-Josefov</t>
  </si>
  <si>
    <t>KST Rakovník</t>
  </si>
  <si>
    <t>TJ Ždár nad Sázavou</t>
  </si>
  <si>
    <t>TJ Jiskra Strážnice</t>
  </si>
  <si>
    <t>TJ Union Plzeň</t>
  </si>
  <si>
    <t>Orel České Budějovice</t>
  </si>
  <si>
    <t>TJ Libín Prachatice</t>
  </si>
  <si>
    <t>STC Slaný</t>
  </si>
  <si>
    <t>TJ Lokomotiva Vršovice</t>
  </si>
  <si>
    <t>TJ Klobouky u Brna</t>
  </si>
  <si>
    <t>Sokol Vsetín</t>
  </si>
  <si>
    <t>Krchleby</t>
  </si>
  <si>
    <t>SK Svinov o.s.</t>
  </si>
  <si>
    <t>Tatran Hostinné</t>
  </si>
  <si>
    <t>TJ KST Ostrava</t>
  </si>
  <si>
    <t>TJ Sokol Studená</t>
  </si>
  <si>
    <t>Sokol Bzenec</t>
  </si>
  <si>
    <t>Hoffman Adrian</t>
  </si>
  <si>
    <t>Jaroš Tomáš</t>
  </si>
  <si>
    <t>Jeřábek Jakub</t>
  </si>
  <si>
    <t>Ježek Tomáš</t>
  </si>
  <si>
    <t>Látal Roman</t>
  </si>
  <si>
    <t>Lukjanov Vojtěch</t>
  </si>
  <si>
    <t>Nečas Marek</t>
  </si>
  <si>
    <t>Němeček Radek</t>
  </si>
  <si>
    <t>Novák Dominik</t>
  </si>
  <si>
    <t>TJ Sokol Stražisko</t>
  </si>
  <si>
    <t>Oškrdal Jan</t>
  </si>
  <si>
    <t>Pokorný Martin</t>
  </si>
  <si>
    <t>Prázdný Pavel</t>
  </si>
  <si>
    <t xml:space="preserve">TJ Sokol Náklo </t>
  </si>
  <si>
    <t>Přída Kryštof</t>
  </si>
  <si>
    <t>Šorm Luboš</t>
  </si>
  <si>
    <t>Valeš Jakub</t>
  </si>
  <si>
    <t>OP Prostějov</t>
  </si>
  <si>
    <t>16-47</t>
  </si>
  <si>
    <t>Květon Ondřej-Pešek Ondřej</t>
  </si>
  <si>
    <t>48-53</t>
  </si>
  <si>
    <t>Beran Matěj-Beran Tomáš</t>
  </si>
  <si>
    <t>127-159</t>
  </si>
  <si>
    <t>Vojna Daniel-Gaj Stanislav</t>
  </si>
  <si>
    <t>20-28</t>
  </si>
  <si>
    <t>Skopal Dalibor-Soukup Adam</t>
  </si>
  <si>
    <t>12-15</t>
  </si>
  <si>
    <t>Blinka Michal-Vybíral Filip</t>
  </si>
  <si>
    <t>94-95</t>
  </si>
  <si>
    <t>Matějčík Jan-Waldhauser Štěpán</t>
  </si>
  <si>
    <t>56-142</t>
  </si>
  <si>
    <t>Viesner Vojtěch-Veselý Filip</t>
  </si>
  <si>
    <t>165-194</t>
  </si>
  <si>
    <t>Juras Pavel-Látal Roman</t>
  </si>
  <si>
    <t>21-59</t>
  </si>
  <si>
    <t>Dufek Jan-Doležel Tomáš</t>
  </si>
  <si>
    <t>33-58</t>
  </si>
  <si>
    <t>Koudelík Lukáš-Janečka Václav</t>
  </si>
  <si>
    <t>60-89</t>
  </si>
  <si>
    <t>Balák Kryštof-Mitka Kryštof</t>
  </si>
  <si>
    <t>74-139</t>
  </si>
  <si>
    <t>Zeman Lukáš-Ondráček Jan</t>
  </si>
  <si>
    <t>2-8</t>
  </si>
  <si>
    <t>Martinko Tomáš-Bělík Šimon</t>
  </si>
  <si>
    <t>7-17</t>
  </si>
  <si>
    <t>Onderka František-Skála Radek</t>
  </si>
  <si>
    <t>52-138</t>
  </si>
  <si>
    <t>Kulveit Jonáš-Vaněk Petr</t>
  </si>
  <si>
    <t>5-13</t>
  </si>
  <si>
    <t>Olejník Petr-Bako Radim</t>
  </si>
  <si>
    <t>71-82</t>
  </si>
  <si>
    <t>Petr Michal-Bruckner Tomáš</t>
  </si>
  <si>
    <t>103-122</t>
  </si>
  <si>
    <t>Skoupý Michal-Skoupý Petr</t>
  </si>
  <si>
    <t>55-62</t>
  </si>
  <si>
    <t>Marat Filip-Čenovský David</t>
  </si>
  <si>
    <t>51-61</t>
  </si>
  <si>
    <t>Štalzer Adam-Karel Filip</t>
  </si>
  <si>
    <t>3-11</t>
  </si>
  <si>
    <t>Hromek Filip-Nedbálek Michal</t>
  </si>
  <si>
    <t>14-19</t>
  </si>
  <si>
    <t>Vaculík Miloslav-Podrazil David</t>
  </si>
  <si>
    <t>54-87</t>
  </si>
  <si>
    <t>Svoboda Petr-Lorenc David</t>
  </si>
  <si>
    <t>32-43</t>
  </si>
  <si>
    <t>Mynář Vojtěch-Svojanovský Radim</t>
  </si>
  <si>
    <t>31-39</t>
  </si>
  <si>
    <t>Veigl Lukáš-Kučera Ondřej</t>
  </si>
  <si>
    <t>25-86</t>
  </si>
  <si>
    <t>Končal Adam-Vyleta Michal</t>
  </si>
  <si>
    <t>80-140</t>
  </si>
  <si>
    <t>Důra Matouš-Kuncl Denis</t>
  </si>
  <si>
    <t>6-9</t>
  </si>
  <si>
    <t>Černota Filip-Stach Matěj</t>
  </si>
  <si>
    <t>196-198</t>
  </si>
  <si>
    <t>Maněk Marek-Němeček Radek</t>
  </si>
  <si>
    <t>98-188</t>
  </si>
  <si>
    <t>Šubík Jiří-Zukal Aleš</t>
  </si>
  <si>
    <t>68-112</t>
  </si>
  <si>
    <t>Morávek Radim-Marek Jan</t>
  </si>
  <si>
    <t>77-116</t>
  </si>
  <si>
    <t>Dobej Michal-Jaroň Daniel</t>
  </si>
  <si>
    <t>24-29</t>
  </si>
  <si>
    <t>Rusnak Aleš-Branný Tomáš</t>
  </si>
  <si>
    <t>161-205</t>
  </si>
  <si>
    <t>Hauschwitz Matěj-Valeš Jakub</t>
  </si>
  <si>
    <t>131-148</t>
  </si>
  <si>
    <t>Klimenta Matěj-Bartoš Petr</t>
  </si>
  <si>
    <t>40-45</t>
  </si>
  <si>
    <t>Červinka Lukáš-Pustka Matouš</t>
  </si>
  <si>
    <t>22-36</t>
  </si>
  <si>
    <t>Záboj Matěj-Šikl Richard</t>
  </si>
  <si>
    <t>50-108</t>
  </si>
  <si>
    <t>Slezák Rudolf-Vrzala Vojtěch</t>
  </si>
  <si>
    <t>42-130</t>
  </si>
  <si>
    <t>Zich Michal-Henžel Michal</t>
  </si>
  <si>
    <t>199-202</t>
  </si>
  <si>
    <t>Novák Dominik-Prázdný Pavel</t>
  </si>
  <si>
    <t>57-69</t>
  </si>
  <si>
    <t>Jelínek Vojtěch-Pachner Jan</t>
  </si>
  <si>
    <t>197-200</t>
  </si>
  <si>
    <t>Nečas Marek-Oškrdal Jan</t>
  </si>
  <si>
    <t>18-64</t>
  </si>
  <si>
    <t>Jadrný Šimon-Sukup Štěpán</t>
  </si>
  <si>
    <t>78-189</t>
  </si>
  <si>
    <t>Macurák Michal-Hoffman Adrian</t>
  </si>
  <si>
    <t>10-41</t>
  </si>
  <si>
    <t>Mokrejš Jan-Jirásek Martin</t>
  </si>
  <si>
    <t>30-44</t>
  </si>
  <si>
    <t>Hušek Adam-Jakubský Filip</t>
  </si>
  <si>
    <t>26-204</t>
  </si>
  <si>
    <t>Janovský Dan-Šorm Luboš</t>
  </si>
  <si>
    <t>37-79</t>
  </si>
  <si>
    <t>Bohdanecký Jakub-Tesolin Riccardo</t>
  </si>
  <si>
    <t>90-192</t>
  </si>
  <si>
    <t>Truněček Martin-Ježek Tomáš</t>
  </si>
  <si>
    <t>49-203</t>
  </si>
  <si>
    <t>Kaucký Jakub-Přída Kryštof</t>
  </si>
  <si>
    <t>109-193</t>
  </si>
  <si>
    <t>Kubelka Martin-Khalaila Adam</t>
  </si>
  <si>
    <t>85-101</t>
  </si>
  <si>
    <t>Skokan Viktor-Kopecký Filip</t>
  </si>
  <si>
    <t>104-146</t>
  </si>
  <si>
    <t>Fojtík Tomáš-Antoš Michal</t>
  </si>
  <si>
    <t>63-190</t>
  </si>
  <si>
    <t>Hejda Václav-Jaroš Tomáš</t>
  </si>
  <si>
    <t>10</t>
  </si>
  <si>
    <t>6</t>
  </si>
  <si>
    <t>5</t>
  </si>
  <si>
    <t>7</t>
  </si>
  <si>
    <t>-9</t>
  </si>
  <si>
    <t>-5</t>
  </si>
  <si>
    <t>8</t>
  </si>
  <si>
    <t>-10</t>
  </si>
  <si>
    <t>-6</t>
  </si>
  <si>
    <t>-7</t>
  </si>
  <si>
    <t>-4</t>
  </si>
  <si>
    <t>-8</t>
  </si>
  <si>
    <t>4</t>
  </si>
  <si>
    <t>9</t>
  </si>
  <si>
    <t>Dvouhra starší žáci - I. stupeň</t>
  </si>
  <si>
    <t>Hustopeče  22.11.2015</t>
  </si>
  <si>
    <t>Podrazil David  (SKST Hodonín)</t>
  </si>
  <si>
    <t>Macurák Michal  (SKST Baník Havířov)</t>
  </si>
  <si>
    <t>3:1 (4,-9,4,8)</t>
  </si>
  <si>
    <t>Skoupý Michal  (KST Blansko)</t>
  </si>
  <si>
    <t>3:0 (7,7,2)</t>
  </si>
  <si>
    <t>Klimenta Matěj  (Tatran Hostinné)</t>
  </si>
  <si>
    <t>3:1 (8,-5,7,8)</t>
  </si>
  <si>
    <t>Novák Dominik  (TJ Sokol Stražisko)</t>
  </si>
  <si>
    <t>3:1 (10,-11,5,8)</t>
  </si>
  <si>
    <t>3:0 (7,6,12)</t>
  </si>
  <si>
    <t>Beran Matěj  (SK DDM Kotlářka Praha)</t>
  </si>
  <si>
    <t>Svojanovský Radim  (TTC Ústí nad Orlicí)</t>
  </si>
  <si>
    <t>Marat Filip  (TTC Elizza Praha)</t>
  </si>
  <si>
    <t>3:2 (4,-4,-6,9,5)</t>
  </si>
  <si>
    <t>Henžel Michal  (SK Svinov o.s.)</t>
  </si>
  <si>
    <t>Heinzl Lukáš  (TJ Libín Prachatice)</t>
  </si>
  <si>
    <t>3:0 (8,11,10)</t>
  </si>
  <si>
    <t>Tesolin Riccardo  (TJ Sokol PP Hradec Králové 2)</t>
  </si>
  <si>
    <t>3:1 (5,4,-10,7)</t>
  </si>
  <si>
    <t>Koudelík Lukáš  (KST Slezan Opava)</t>
  </si>
  <si>
    <t>Bohdanecký Jakub  (TJ Sokol PP Hradec Králové 2)</t>
  </si>
  <si>
    <t>Viesner Vojtěch  (SK Dobré)</t>
  </si>
  <si>
    <t>3:0 (8,5,9)</t>
  </si>
  <si>
    <t>Karel Filip  (TJ SB Světlá nad Sázavou)</t>
  </si>
  <si>
    <t>3:0 (9,10,7)</t>
  </si>
  <si>
    <t>Juras Pavel  (Sokol Bzenec)</t>
  </si>
  <si>
    <t>3:2 (-5,5,-6,13,8)</t>
  </si>
  <si>
    <t>Bruckner Tomáš  (MSK Břeclav)</t>
  </si>
  <si>
    <t>3:0 (5,2,3)</t>
  </si>
  <si>
    <t>3:0 (8,8,4)</t>
  </si>
  <si>
    <t>Červinka Lukáš  (SK Přerov)</t>
  </si>
  <si>
    <t>Pustka Matouš  (TJ Sokol Kozlovice)</t>
  </si>
  <si>
    <t>Antoš Michal  (Tatran Hostinné)</t>
  </si>
  <si>
    <t>3:0 (9,9,6)</t>
  </si>
  <si>
    <t>Jelínek Vojtěch  (KST Zlín)</t>
  </si>
  <si>
    <t>3:0 (6,6,5)</t>
  </si>
  <si>
    <t>Jaroň Daniel  (Krchleby)</t>
  </si>
  <si>
    <t>3:0 (11,8,12)</t>
  </si>
  <si>
    <t>Ježek Tomáš  (TJ Sokol PP Hradec Králové 2)</t>
  </si>
  <si>
    <t>3:0 (2,9,7)</t>
  </si>
  <si>
    <t>3:1 (6,5,-9,8)</t>
  </si>
  <si>
    <t>Soukup Adam  (SK Přerov)</t>
  </si>
  <si>
    <t>Janovský Dan  (TJ Sokol PP Hradec Králové 2)</t>
  </si>
  <si>
    <t>Balák Kryštof  (TTC Brandýs nad Labem)</t>
  </si>
  <si>
    <t>3:1 (6,8,-9,10)</t>
  </si>
  <si>
    <t>Gaj Stanislav  (TSM Kladno)</t>
  </si>
  <si>
    <t>3:0 (2,8,10)</t>
  </si>
  <si>
    <t>Kuncl Denis  (TJ Sokol Plzeň V.)</t>
  </si>
  <si>
    <t>3:1 (8,-11,7,6)</t>
  </si>
  <si>
    <t>Oškrdal Jan  (TTC MS Brno)</t>
  </si>
  <si>
    <t>3:1 (8,12,-10,5)</t>
  </si>
  <si>
    <t>3:1 (-10,0,6,3)</t>
  </si>
  <si>
    <t>Kulveit Jonáš  (TJ Slavoj Praha  )</t>
  </si>
  <si>
    <t>Slezák Rudolf  (KST Zlín)</t>
  </si>
  <si>
    <t>Hauschwitz Matěj  (Tatran Hostinné)</t>
  </si>
  <si>
    <t>3:0 (5,6,7)</t>
  </si>
  <si>
    <t>Kubelka Martin  (SK DDM Kotlářka Praha)</t>
  </si>
  <si>
    <t>3:2 (3,-10,6,-7,10)</t>
  </si>
  <si>
    <t>Hejda Václav  (KST Rakovník)</t>
  </si>
  <si>
    <t>3:2 (-8,-6,9,8,5)</t>
  </si>
  <si>
    <t>Nečas Marek  (KST Blansko)</t>
  </si>
  <si>
    <t>3:0 (9,8,7)</t>
  </si>
  <si>
    <t>3:0 (7,8,7)</t>
  </si>
  <si>
    <t>Veigl Lukáš  (EXITERIA KST Jeseník)</t>
  </si>
  <si>
    <t>Přída Kryštof  (SK DDM Kotlářka Praha)</t>
  </si>
  <si>
    <t>Závora Adam  (TJ Union Plzeň)</t>
  </si>
  <si>
    <t>3:1 (6,7,-9,4)</t>
  </si>
  <si>
    <t>Vaněk Petr  (TJ Slavoj Praha)</t>
  </si>
  <si>
    <t>Petr Michal  (KST Blansko)</t>
  </si>
  <si>
    <t>3:0 (6,8,11)</t>
  </si>
  <si>
    <t>Marek Jan  (TJ Jiskra Strážnice)</t>
  </si>
  <si>
    <t>3:1 (-9,5,5,16)</t>
  </si>
  <si>
    <t>3:0 (12,8,10)</t>
  </si>
  <si>
    <t>Pešek Ondřej  (TJ Jiskra Třeboň)</t>
  </si>
  <si>
    <t>Jakubský Filip  (TJ Sokol PP Hradec Králové 2)</t>
  </si>
  <si>
    <t>Janečka Václav  (KST Zlín)</t>
  </si>
  <si>
    <t>3:1 (-9,6,10,6)</t>
  </si>
  <si>
    <t>Němeček Radek  (MSK Břeclav)</t>
  </si>
  <si>
    <t>3:1 (7,3,-9,9)</t>
  </si>
  <si>
    <t>Čenovský David  (TJ Sokol Jaroměř-Josefov)</t>
  </si>
  <si>
    <t>3:0 (4,8,7)</t>
  </si>
  <si>
    <t>Waldhauser Štěpán  (SKST Liberec)</t>
  </si>
  <si>
    <t>3:0 (4,8,5)</t>
  </si>
  <si>
    <t>Skokan Viktor  (TTC Litoměřice)</t>
  </si>
  <si>
    <t>3:0 (8,9,6)</t>
  </si>
  <si>
    <t>3:2 (7,-6,8,-2,5)</t>
  </si>
  <si>
    <t>Záboj Matěj  (FK Kolín)</t>
  </si>
  <si>
    <t>Dufek Jan  (KST Zlín)</t>
  </si>
  <si>
    <t>Stránka 3</t>
  </si>
  <si>
    <t>Zeman Lukáš  (Orel České Budějovice)</t>
  </si>
  <si>
    <t>3:0 (9,5,7)</t>
  </si>
  <si>
    <t>Důra Matouš  (TJ Sokol Plzeň V.)</t>
  </si>
  <si>
    <t>3:2 (-3,10,-10,10,6)</t>
  </si>
  <si>
    <t>Šorm Luboš  (TJ Sokol PP Hradec Králové 2)</t>
  </si>
  <si>
    <t>3:2 (-8,12,7,-4,9)</t>
  </si>
  <si>
    <t>Kopecký Filip  (TTC Litoměřice)</t>
  </si>
  <si>
    <t>3:0 (7,9,5)</t>
  </si>
  <si>
    <t>Hoffman Adrian  (SK Frýdlant nad Ostravicí)</t>
  </si>
  <si>
    <t>3:1 (2,-5,7,3)</t>
  </si>
  <si>
    <t>Zich Michal  (ASK Tatra Kopřivnice)</t>
  </si>
  <si>
    <t>3:0 (8,8,9)</t>
  </si>
  <si>
    <t>Štalzer Adam  (Frýdlant nad Ostravicí)</t>
  </si>
  <si>
    <t>Maněk Marek  (MSK Břeclav)</t>
  </si>
  <si>
    <t>3:0 (6,3,6)</t>
  </si>
  <si>
    <t>Pokorný Martin  (KST Blansko)</t>
  </si>
  <si>
    <t>Buček Tadeáš  (TJ Slavoj Praha)</t>
  </si>
  <si>
    <t>3:2 (-10,5,-7,6,8)</t>
  </si>
  <si>
    <t>Sukup Štěpán  (TJ Ždár nad Sázavou)</t>
  </si>
  <si>
    <t>3:2 (12,-11,7,-10,5)</t>
  </si>
  <si>
    <t>Šikl Richard  (SK Přerov)</t>
  </si>
  <si>
    <t>Mynář Vojtěch  (TJ Lanškroun)</t>
  </si>
  <si>
    <t>Vojna Daniel  (TSM Kladno)</t>
  </si>
  <si>
    <t>3:0 (8,6,5)</t>
  </si>
  <si>
    <t>Ondráček Jan  (TJ Sokol Studená)</t>
  </si>
  <si>
    <t>3:0 (8,4,10)</t>
  </si>
  <si>
    <t>Lukjanov Vojtěch  (TTC MS Brno)</t>
  </si>
  <si>
    <t>3:0 (4,7,2)</t>
  </si>
  <si>
    <t>Dobej Michal  (STC Slaný)</t>
  </si>
  <si>
    <t>3:1 (6,-6,9,10)</t>
  </si>
  <si>
    <t>Jirásek Martin  (TJ Sokol PP Hradec Králové 2)</t>
  </si>
  <si>
    <t>Pachner Jan  (TJ Union Plzeň)</t>
  </si>
  <si>
    <t>3:0 (11,4,8)</t>
  </si>
  <si>
    <t>Matějčík Jan  (SKST Liberec)</t>
  </si>
  <si>
    <t>3:1 (-6,5,2,10)</t>
  </si>
  <si>
    <t>Lorenc David  (SKST Hodonín)</t>
  </si>
  <si>
    <t>3:1 (8,5,-9,7)</t>
  </si>
  <si>
    <t>Bartoš Petr  (Tatran Hostinné)</t>
  </si>
  <si>
    <t>3:0 (1,6,4)</t>
  </si>
  <si>
    <t>3:1 (9,8,-9,10)</t>
  </si>
  <si>
    <t>Branný Tomáš  (SKST Baník Havířov)</t>
  </si>
  <si>
    <t>Končal Adam  (Sokol Plzeň V.)</t>
  </si>
  <si>
    <t>Stránka 4</t>
  </si>
  <si>
    <t>Vrzala Vojtěch  (KST Zlín)</t>
  </si>
  <si>
    <t>3:1 (6,4,-8,1)</t>
  </si>
  <si>
    <t>Skoupý Petr  (KST Blansko)</t>
  </si>
  <si>
    <t>3:0 (5,6,4)</t>
  </si>
  <si>
    <t>Veselý Filip  (TJ Lokomotiva Vršovice)</t>
  </si>
  <si>
    <t>3:1 (-7,8,10,4)</t>
  </si>
  <si>
    <t>Valeš Jakub  (Tatran Hostinné)</t>
  </si>
  <si>
    <t>3:1 (0,6,-11,9)</t>
  </si>
  <si>
    <t>3:0 (6,8,4)</t>
  </si>
  <si>
    <t>Beran Tomáš  (SK DDM Kotlářka Praha)</t>
  </si>
  <si>
    <t>Svoboda Petr  (Klobouky u Brna)</t>
  </si>
  <si>
    <t>Mitka Kryštof  (TTC Brandýs nad Labem)</t>
  </si>
  <si>
    <t>3:1 (-9,6,11,12)</t>
  </si>
  <si>
    <t>Jeřábek Jakub  (OP Prostějov)</t>
  </si>
  <si>
    <t>3:0 (5,8,5)</t>
  </si>
  <si>
    <t>Prázdný Pavel  (TJ Sokol Náklo )</t>
  </si>
  <si>
    <t>3:0 (6,5,11)</t>
  </si>
  <si>
    <t>Morávek Radim  (TJ Jiskra Strážnice)</t>
  </si>
  <si>
    <t>3:0 (6,5,7)</t>
  </si>
  <si>
    <t>3:0 (9,9,10)</t>
  </si>
  <si>
    <t>Hušek Adam  (TJ Sokol PP Hradec Králové 2)</t>
  </si>
  <si>
    <t>Rusnak Aleš  (Sokol Ropice)</t>
  </si>
  <si>
    <t>Zukal Aleš  (KST Blansko)</t>
  </si>
  <si>
    <t>3:0 (8,7,6)</t>
  </si>
  <si>
    <t>Truněček Martin  (TJ Sokol PP Hradec Králové 2)</t>
  </si>
  <si>
    <t>3:0 (7,7,7)</t>
  </si>
  <si>
    <t>Fojtík Tomáš  (Sokol Vsetín)</t>
  </si>
  <si>
    <t>3:2 (5,-12,8,-8,3)</t>
  </si>
  <si>
    <t>Khalaila Adam  (SK DDM Kotlářka Praha)</t>
  </si>
  <si>
    <t>3:0 (7,8,13)</t>
  </si>
  <si>
    <t>3:0 (6,8,13)</t>
  </si>
  <si>
    <t>Kučera Ondřej  (Dolní Němčí)</t>
  </si>
  <si>
    <t>Kaucký Jakub  (SK DDM Kotlářka Praha)</t>
  </si>
  <si>
    <t>Jaroš Tomáš  (MSK Břeclav)</t>
  </si>
  <si>
    <t>Šubík Jiří  (TJ Klobouky u Brna)</t>
  </si>
  <si>
    <t>3:2 (-7,-3,8,10,7)</t>
  </si>
  <si>
    <t>Doležel Tomáš  (KST Zlín)</t>
  </si>
  <si>
    <t>3:0 (7,6,4)</t>
  </si>
  <si>
    <t>Látal Roman  (Sokol Bzenec)</t>
  </si>
  <si>
    <t>3:1 (-10,9,3,4)</t>
  </si>
  <si>
    <t>Vyleta Michal  (TJ Sokol Plzeň V.)</t>
  </si>
  <si>
    <t>3:0 (11,9,5)</t>
  </si>
  <si>
    <t>3:0 (5,7,9)</t>
  </si>
  <si>
    <t>Skopal Dalibor  (SK Přerov)</t>
  </si>
  <si>
    <t>Dvouhra starší žáci - II. stupeň</t>
  </si>
  <si>
    <t>Stránka 1/2</t>
  </si>
  <si>
    <t>3:2</t>
  </si>
  <si>
    <t>3:1</t>
  </si>
  <si>
    <t>3:0</t>
  </si>
  <si>
    <t>9 : 3</t>
  </si>
  <si>
    <t>-6,</t>
  </si>
  <si>
    <t>5,</t>
  </si>
  <si>
    <t>10,</t>
  </si>
  <si>
    <t>-9,</t>
  </si>
  <si>
    <t>6,</t>
  </si>
  <si>
    <t>11,</t>
  </si>
  <si>
    <t>9,</t>
  </si>
  <si>
    <t>7,</t>
  </si>
  <si>
    <t>2:3</t>
  </si>
  <si>
    <t>8 : 5</t>
  </si>
  <si>
    <t>-5,</t>
  </si>
  <si>
    <t>-10,</t>
  </si>
  <si>
    <t>14,</t>
  </si>
  <si>
    <t>8,</t>
  </si>
  <si>
    <t>13,</t>
  </si>
  <si>
    <t>1:3</t>
  </si>
  <si>
    <t>5 : 7</t>
  </si>
  <si>
    <t>-14,</t>
  </si>
  <si>
    <t>-8,</t>
  </si>
  <si>
    <t>-7,</t>
  </si>
  <si>
    <t>2,</t>
  </si>
  <si>
    <t>0:3</t>
  </si>
  <si>
    <t>2 : 9</t>
  </si>
  <si>
    <t>-11,</t>
  </si>
  <si>
    <t>-13,</t>
  </si>
  <si>
    <t>-2,</t>
  </si>
  <si>
    <t>Martinko-Kaucký</t>
  </si>
  <si>
    <t>stůl č.  -</t>
  </si>
  <si>
    <t>Bako-Soukup</t>
  </si>
  <si>
    <t>Kaucký-Soukup</t>
  </si>
  <si>
    <t>Martinko-Bako</t>
  </si>
  <si>
    <t>Bako-Kaucký</t>
  </si>
  <si>
    <t>Soukup-Martinko</t>
  </si>
  <si>
    <t>9 : 0</t>
  </si>
  <si>
    <t>6 : 4</t>
  </si>
  <si>
    <t>4,</t>
  </si>
  <si>
    <t>4 : 8</t>
  </si>
  <si>
    <t>-3,</t>
  </si>
  <si>
    <t>-4,</t>
  </si>
  <si>
    <t>3,</t>
  </si>
  <si>
    <t>Hromek-Bruckner</t>
  </si>
  <si>
    <t>Nedbálek-Přída</t>
  </si>
  <si>
    <t>Bruckner-Přída</t>
  </si>
  <si>
    <t>Hromek-Nedbálek</t>
  </si>
  <si>
    <t>Nedbálek-Bruckner</t>
  </si>
  <si>
    <t>Přída-Hromek</t>
  </si>
  <si>
    <t>9 : 2</t>
  </si>
  <si>
    <t>7 : 5</t>
  </si>
  <si>
    <t>6 : 8</t>
  </si>
  <si>
    <t>Olejník-Tesolin</t>
  </si>
  <si>
    <t>Blinka-Rusnak</t>
  </si>
  <si>
    <t>Tesolin-Rusnak</t>
  </si>
  <si>
    <t>Olejník-Blinka</t>
  </si>
  <si>
    <t>Blinka-Tesolin</t>
  </si>
  <si>
    <t>Rusnak-Olejník</t>
  </si>
  <si>
    <t>1,</t>
  </si>
  <si>
    <t>5 : 6</t>
  </si>
  <si>
    <t>-1,</t>
  </si>
  <si>
    <t>0 : 9</t>
  </si>
  <si>
    <t>6 : 5</t>
  </si>
  <si>
    <t>Černota-Mynář</t>
  </si>
  <si>
    <t>Jadrný-Branný</t>
  </si>
  <si>
    <t>Mynář-Branný</t>
  </si>
  <si>
    <t>Černota-Jadrný</t>
  </si>
  <si>
    <t>Jadrný-Mynář</t>
  </si>
  <si>
    <t>Branný-Černota</t>
  </si>
  <si>
    <t>Stránka 2/2</t>
  </si>
  <si>
    <t>6 : 7</t>
  </si>
  <si>
    <t>1 : 9</t>
  </si>
  <si>
    <t>I. kolo</t>
  </si>
  <si>
    <t>Onderka-Balák</t>
  </si>
  <si>
    <t>Vaculík-Hušek</t>
  </si>
  <si>
    <t>II. kolo</t>
  </si>
  <si>
    <t>Balák-Hušek</t>
  </si>
  <si>
    <t>Onderka-Vaculík</t>
  </si>
  <si>
    <t>III. kolo</t>
  </si>
  <si>
    <t>Vaculík-Balák</t>
  </si>
  <si>
    <t>Hušek-Onderka</t>
  </si>
  <si>
    <t>8 : 4</t>
  </si>
  <si>
    <t>3 : 9</t>
  </si>
  <si>
    <t>9 : 5</t>
  </si>
  <si>
    <t>Bělík-Jakubský</t>
  </si>
  <si>
    <t>Vybíral-Dufek</t>
  </si>
  <si>
    <t>Jakubský-Dufek</t>
  </si>
  <si>
    <t>Bělík-Vybíral</t>
  </si>
  <si>
    <t>Vybíral-Jakubský</t>
  </si>
  <si>
    <t>Dufek-Bělík</t>
  </si>
  <si>
    <t>7 : 8</t>
  </si>
  <si>
    <t>-12,</t>
  </si>
  <si>
    <t>12,</t>
  </si>
  <si>
    <t>Stach-Štalzer</t>
  </si>
  <si>
    <t>Květon-Veigl</t>
  </si>
  <si>
    <t>Štalzer-Veigl</t>
  </si>
  <si>
    <t>Stach-Květon</t>
  </si>
  <si>
    <t>Květon-Štalzer</t>
  </si>
  <si>
    <t>Veigl-Stach</t>
  </si>
  <si>
    <t>4 : 7</t>
  </si>
  <si>
    <t>Mokrejš-Beran</t>
  </si>
  <si>
    <t>Skála-Podrazil</t>
  </si>
  <si>
    <t>Beran-Podrazil</t>
  </si>
  <si>
    <t>Mokrejš-Skála</t>
  </si>
  <si>
    <t>Skála-Beran</t>
  </si>
  <si>
    <t>Podrazil-Mokrejš</t>
  </si>
  <si>
    <t>Dvouhra starší žáci - Finále A</t>
  </si>
  <si>
    <t>Martinko Tomáš  (TJ Ostrava KST)</t>
  </si>
  <si>
    <t>Blinka Michal  (SKST Liberec)</t>
  </si>
  <si>
    <t>3:1 (-7,9,9,7)</t>
  </si>
  <si>
    <t>Květon Ondřej  (SK Jiskra Domažlice)</t>
  </si>
  <si>
    <t>3:2 (8,7,-5,-9,3)</t>
  </si>
  <si>
    <t>Mokrejš Jan  (TJ Sokol PP Hradec Králové 2)</t>
  </si>
  <si>
    <t>3:1 (-6,3,5,3)</t>
  </si>
  <si>
    <t>3:2 (-7,-9,6,8,9)</t>
  </si>
  <si>
    <t>Vaculík Miloslav  (TTC MS Brno)</t>
  </si>
  <si>
    <t>3:2 (6,-12,-9,10,6)</t>
  </si>
  <si>
    <t>Nedbálek Michal  (KST Zlín)</t>
  </si>
  <si>
    <t>3:0 (9,5,8)</t>
  </si>
  <si>
    <t>Černota Filip  (AC Sparta Praha)</t>
  </si>
  <si>
    <t>3:0 (3,6,4)</t>
  </si>
  <si>
    <t>Olejník Petr  (SK Přerov)</t>
  </si>
  <si>
    <t>3:1 (9,-6,9,8)</t>
  </si>
  <si>
    <t>Bělík Šimon  (TJ Ostrava KST)</t>
  </si>
  <si>
    <t>3:2 (-11,6,3,-10,7)</t>
  </si>
  <si>
    <t>Skála Radek  (TTC MS Brno)</t>
  </si>
  <si>
    <t>3:1 (-8,7,2,6)</t>
  </si>
  <si>
    <t>Onderka František  (TJ Ostrava KST)</t>
  </si>
  <si>
    <t>3:2 (-6,-9,6,7,3)</t>
  </si>
  <si>
    <t>Stach Matěj  (SK DDM Kotlářka Praha)</t>
  </si>
  <si>
    <t>3:0 (6,6,8)</t>
  </si>
  <si>
    <t>3:0 (11,6,7)</t>
  </si>
  <si>
    <t>Bako Radim  (TJ Lanškroun)</t>
  </si>
  <si>
    <t>3:1 (7,6,-10,9)</t>
  </si>
  <si>
    <t>Hromek Filip  (SKST Hodonín)</t>
  </si>
  <si>
    <t>3:1 (8,-9,9,7)</t>
  </si>
  <si>
    <t>Dvouhra starší žáci - Finále B</t>
  </si>
  <si>
    <t>3:2 (9,-8,-6,5,8)</t>
  </si>
  <si>
    <t>3:2 (-5,5,10,-8,8)</t>
  </si>
  <si>
    <t>3:1 (8,-6,9,7)</t>
  </si>
  <si>
    <t>3:2 (-9,5,6,-5,5)</t>
  </si>
  <si>
    <t>3:0 (6,5,8)</t>
  </si>
  <si>
    <t>3:2 (6,12,-8,-6,9)</t>
  </si>
  <si>
    <t>3:0 (8,6,1)</t>
  </si>
  <si>
    <t>3:2 (7,-5,4,-9,1)</t>
  </si>
  <si>
    <t>3:0 (11,8,4)</t>
  </si>
  <si>
    <t>3:1 (8,-12,5,9)</t>
  </si>
  <si>
    <t>3:2 (-8,-9,2,8,7)</t>
  </si>
  <si>
    <t>3:1 (7,4,-9,4)</t>
  </si>
  <si>
    <t>3:0 (7,8,9)</t>
  </si>
  <si>
    <t>3:1 (8,4,-14,9)</t>
  </si>
  <si>
    <t>3:1 (4,-6,5,0)</t>
  </si>
  <si>
    <t>Dvouhra starší žáci - Finále C</t>
  </si>
  <si>
    <t>3:0 (8,10,8)</t>
  </si>
  <si>
    <t>3:2 (2,-6,-13,2,6)</t>
  </si>
  <si>
    <t>3:0 (8,2,6)</t>
  </si>
  <si>
    <t>3:0 (2,5,7)</t>
  </si>
  <si>
    <t>3:0 (6,10,12)</t>
  </si>
  <si>
    <t>3:1 (3,-10,4,2)</t>
  </si>
  <si>
    <t>3:2 (-8,-6,8,11,6)</t>
  </si>
  <si>
    <t>3:1 (8,8,-9,5)</t>
  </si>
  <si>
    <t>3:1 (7,-9,2,11)</t>
  </si>
  <si>
    <t>3:0 (9,7,9)</t>
  </si>
  <si>
    <t>3:2 (8,-11,12,-8,7)</t>
  </si>
  <si>
    <t>3:0 (9,8,10)</t>
  </si>
  <si>
    <t>3:1 (7,9,-7,7)</t>
  </si>
  <si>
    <t>3:1 (7,-8,6,6)</t>
  </si>
  <si>
    <t>3:1 (-9,11,9,8)</t>
  </si>
  <si>
    <t>3:1 (-4,8,5,6)</t>
  </si>
  <si>
    <t>3:1 (9,6,-7,8)</t>
  </si>
  <si>
    <t>3:1 (9,-5,7,4)</t>
  </si>
  <si>
    <t>3:0 (6,3,7)</t>
  </si>
  <si>
    <t>3:1 (8,-5,7,5)</t>
  </si>
  <si>
    <t>3:1 (2,9,-6,15)</t>
  </si>
  <si>
    <t>3:0 (4,7,7)</t>
  </si>
  <si>
    <t>3:0 (5,5,7)</t>
  </si>
  <si>
    <t>3:2 (-8,7,9,-7,7)</t>
  </si>
  <si>
    <t>3:0 (5,9,7)</t>
  </si>
  <si>
    <t>3:0 (5,7,5)</t>
  </si>
  <si>
    <t>3:2 (10,7,-8,-9,7)</t>
  </si>
  <si>
    <t>3:0 (6,5,9)</t>
  </si>
  <si>
    <t>3:1 (13,7,-4,8)</t>
  </si>
  <si>
    <t>3:1 (9,5,-9,5)</t>
  </si>
  <si>
    <t>3:0 (9,9,7)</t>
  </si>
  <si>
    <t>3:0 (7,9,1)</t>
  </si>
  <si>
    <t>3:1 (-7,6,7,0)</t>
  </si>
  <si>
    <t>3:1 (8,6,-8,8)</t>
  </si>
  <si>
    <t>3:1 (6,5,-9,2)</t>
  </si>
  <si>
    <t>3:1 (3,-16,11,3)</t>
  </si>
  <si>
    <t>3:0 (7,4,9)</t>
  </si>
  <si>
    <t>3:1 (-5,10,4,10)</t>
  </si>
  <si>
    <t>3:0 (10,6,4)</t>
  </si>
  <si>
    <t>3:2 (-9,-8,10,6,9)</t>
  </si>
  <si>
    <t>3:0 (9,7,1)</t>
  </si>
  <si>
    <t>3:2 (-3,2,-11,10,9)</t>
  </si>
  <si>
    <t>3:0 (6,4,5)</t>
  </si>
  <si>
    <t>3:2 (10,-7,-10,10,12)</t>
  </si>
  <si>
    <t>3:0 (2,5,4)</t>
  </si>
  <si>
    <t>3:0 (1,7,3)</t>
  </si>
  <si>
    <t>3:0 (5,3,4)</t>
  </si>
  <si>
    <t>3:0 (7,5,6)</t>
  </si>
  <si>
    <t>3:1 (6,-8,6,2)</t>
  </si>
  <si>
    <t>3:1 (-6,8,11,9)</t>
  </si>
  <si>
    <t>3:0 (5,2,4)</t>
  </si>
  <si>
    <t>3:1 (7,4,-9,6)</t>
  </si>
  <si>
    <t>3:1 (8,-9,11,9)</t>
  </si>
  <si>
    <t>3:2 (-8,7,4,-7,7)</t>
  </si>
  <si>
    <t>3:0 (9,7,3)</t>
  </si>
  <si>
    <t>3:0 (5,4,6)</t>
  </si>
  <si>
    <t>3:0 (5,3,6)</t>
  </si>
  <si>
    <t>3:0 (9,7,8)</t>
  </si>
  <si>
    <t>3:2 (-4,4,11,-8,7)</t>
  </si>
  <si>
    <t>Čtyřhra starší žáci</t>
  </si>
  <si>
    <t>Martinko Tomáš (TJ Ostrava KST)</t>
  </si>
  <si>
    <t>Stránka 1/3</t>
  </si>
  <si>
    <t>Bělík Šimon (TJ Ostrava KST)</t>
  </si>
  <si>
    <t>Koudelík Lukáš (KST Slezan Opava)</t>
  </si>
  <si>
    <t>Janečka Václav (KST Zlín)</t>
  </si>
  <si>
    <t>3:0 (5,8,4)</t>
  </si>
  <si>
    <t>Květon Ondřej (SK Jiskra Domažlice)</t>
  </si>
  <si>
    <t>Pešek Ondřej (TJ Jiskra Třeboň)</t>
  </si>
  <si>
    <t>3:1 (-4,5,7,9)</t>
  </si>
  <si>
    <t>Končal Adam (Sokol Plzeň V.)</t>
  </si>
  <si>
    <t>Vyleta Michal (TJ Sokol Plzeň V.)</t>
  </si>
  <si>
    <t>3:2 (-8,9,7,-6,11)</t>
  </si>
  <si>
    <t>Kulveit Jonáš (TJ Slavoj Praha  )</t>
  </si>
  <si>
    <t>Vaněk Petr (TJ Slavoj Praha)</t>
  </si>
  <si>
    <t>3:1 (-7,7,4,5)</t>
  </si>
  <si>
    <t>Hušek Adam (TJ Sokol PP Hradec Králové 2)</t>
  </si>
  <si>
    <t>Jakubský Filip (TJ Sokol PP Hradec Králové 2)</t>
  </si>
  <si>
    <t>3:1 (-9,10,8,9)</t>
  </si>
  <si>
    <t>Důra Matouš (TJ Sokol Plzeň V.)</t>
  </si>
  <si>
    <t>Kuncl Denis (TJ Sokol Plzeň V.)</t>
  </si>
  <si>
    <t>3:0 (10,7,4)</t>
  </si>
  <si>
    <t>Macurák Michal (SKST Baník Havířov)</t>
  </si>
  <si>
    <t>Hoffman Adrian (SK Frýdlant nad Ostravicí)</t>
  </si>
  <si>
    <t>3:0 (9,4,8)</t>
  </si>
  <si>
    <t>Marat Filip (TTC Elizza Praha)</t>
  </si>
  <si>
    <t>Čenovský David (TJ Sokol Jaroměř-Josefov)</t>
  </si>
  <si>
    <t>3:0 (4,7,4)</t>
  </si>
  <si>
    <t>Štalzer Adam (Frýdlant nad Ostravicí)</t>
  </si>
  <si>
    <t>Karel Filip (TJ SB Světlá nad Sázavou)</t>
  </si>
  <si>
    <t>3:2 (-6,7,15,-11,5)</t>
  </si>
  <si>
    <t>Bohdanecký Jakub (TJ Sokol PP Hradec Králové 2)</t>
  </si>
  <si>
    <t>Tesolin Riccardo (TJ Sokol PP Hradec Králové 2)</t>
  </si>
  <si>
    <t>3:0 (6,10,6)</t>
  </si>
  <si>
    <t>Jelínek Vojtěch (KST Zlín)</t>
  </si>
  <si>
    <t>Pachner Jan (TJ Union Plzeň)</t>
  </si>
  <si>
    <t>3:0 (9,5,12)</t>
  </si>
  <si>
    <t>3:0 (4,7,10)</t>
  </si>
  <si>
    <t>Vaculík Miloslav (TTC MS Brno)</t>
  </si>
  <si>
    <t>Podrazil David (SKST Hodonín)</t>
  </si>
  <si>
    <t>Blinka Michal (SKST Liberec)</t>
  </si>
  <si>
    <t>Vybíral Filip (TJ Lanškroun)</t>
  </si>
  <si>
    <t>3:1 (9,-13,9,8)</t>
  </si>
  <si>
    <t>Svoboda Petr (Klobouky u Brna)</t>
  </si>
  <si>
    <t>Lorenc David (SKST Hodonín)</t>
  </si>
  <si>
    <t>Zich Michal (ASK Tatra Kopřivnice)</t>
  </si>
  <si>
    <t>Henžel Michal (SK Svinov o.s.)</t>
  </si>
  <si>
    <t>3:2 (9,6,-8,-10,11)</t>
  </si>
  <si>
    <t>Hauschwitz Matěj (Tatran Hostinné)</t>
  </si>
  <si>
    <t>Valeš Jakub (Tatran Hostinné)</t>
  </si>
  <si>
    <t>3:1 (-4,6,6,7)</t>
  </si>
  <si>
    <t>Slezák Rudolf (KST Zlín)</t>
  </si>
  <si>
    <t>Vrzala Vojtěch (KST Zlín)</t>
  </si>
  <si>
    <t>3:0 (7,3,8)</t>
  </si>
  <si>
    <t>Nečas Marek (KST Blansko)</t>
  </si>
  <si>
    <t>Oškrdal Jan (TTC MS Brno)</t>
  </si>
  <si>
    <t>3:0 (9,10,6)</t>
  </si>
  <si>
    <t>Veigl Lukáš (EXITERIA KST Jeseník)</t>
  </si>
  <si>
    <t>Kučera Ondřej (Dolní Němčí)</t>
  </si>
  <si>
    <t>3:0 (7,6,7)</t>
  </si>
  <si>
    <t>Kubelka Martin (SK DDM Kotlářka Praha)</t>
  </si>
  <si>
    <t>Khalaila Adam (SK DDM Kotlářka Praha)</t>
  </si>
  <si>
    <t>3:0 (6,9,3)</t>
  </si>
  <si>
    <t>Mokrejš Jan (TJ Sokol PP Hradec Králové 2)</t>
  </si>
  <si>
    <t>Jirásek Martin (TJ Sokol PP Hradec Králové 2)</t>
  </si>
  <si>
    <t>3:0 (4,7,8)</t>
  </si>
  <si>
    <t>Rusnak Aleš (Sokol Ropice)</t>
  </si>
  <si>
    <t>Branný Tomáš (SKST Baník Havířov)</t>
  </si>
  <si>
    <t>3:0 (8,8,7)</t>
  </si>
  <si>
    <t>Maněk Marek (MSK Břeclav)</t>
  </si>
  <si>
    <t>Němeček Radek (MSK Břeclav)</t>
  </si>
  <si>
    <t>3:0 (5,2,6)</t>
  </si>
  <si>
    <t>Červinka Lukáš (SK Přerov)</t>
  </si>
  <si>
    <t>Pustka Matouš (TJ Sokol Kozlovice)</t>
  </si>
  <si>
    <t>3:0 (5,5,9)</t>
  </si>
  <si>
    <t>Novák Dominik (TJ Sokol Stražisko)</t>
  </si>
  <si>
    <t>Prázdný Pavel (TJ Sokol Náklo )</t>
  </si>
  <si>
    <t>3:1 (5,-9,8,6)</t>
  </si>
  <si>
    <t>3:0 (3,9,3)</t>
  </si>
  <si>
    <t>Černota Filip (AC Sparta Praha)</t>
  </si>
  <si>
    <t>Stach Matěj (SK DDM Kotlářka Praha)</t>
  </si>
  <si>
    <t>Stránka 2/3</t>
  </si>
  <si>
    <t>Olejník Petr (SK Přerov)</t>
  </si>
  <si>
    <t>Bako Radim (TJ Lanškroun)</t>
  </si>
  <si>
    <t>Záboj Matěj (FK Kolín)</t>
  </si>
  <si>
    <t>Šikl Richard (SK Přerov)</t>
  </si>
  <si>
    <t>3:1 (7,9,-8,6)</t>
  </si>
  <si>
    <t>Beran Matěj (SK DDM Kotlářka Praha)</t>
  </si>
  <si>
    <t>Beran Tomáš (SK DDM Kotlářka Praha)</t>
  </si>
  <si>
    <t>3:2 (-2,8,-8,8,7)</t>
  </si>
  <si>
    <t>Vojna Daniel (TSM Kladno)</t>
  </si>
  <si>
    <t>Gaj Stanislav (TSM Kladno)</t>
  </si>
  <si>
    <t>3:0 (3,5,5)</t>
  </si>
  <si>
    <t>Hejda Václav (KST Rakovník)</t>
  </si>
  <si>
    <t>Jaroš Tomáš (MSK Břeclav)</t>
  </si>
  <si>
    <t>3:1 (-6,6,3,7)</t>
  </si>
  <si>
    <t>Janovský Dan (TJ Sokol PP Hradec Králové 2)</t>
  </si>
  <si>
    <t>Šorm Luboš (TJ Sokol PP Hradec Králové 2)</t>
  </si>
  <si>
    <t>Šubík Jiří (TJ Klobouky u Brna)</t>
  </si>
  <si>
    <t>Zukal Aleš (KST Blansko)</t>
  </si>
  <si>
    <t>3:0 (9,8,9)</t>
  </si>
  <si>
    <t>Juras Pavel (Sokol Bzenec)</t>
  </si>
  <si>
    <t>Látal Roman (Sokol Bzenec)</t>
  </si>
  <si>
    <t>3:1 (11,-4,11,7)</t>
  </si>
  <si>
    <t>Dobej Michal (STC Slaný)</t>
  </si>
  <si>
    <t>Jaroň Daniel (Krchleby)</t>
  </si>
  <si>
    <t>3:1 (5,-12,5,8)</t>
  </si>
  <si>
    <t>Klimenta Matěj (Tatran Hostinné)</t>
  </si>
  <si>
    <t>Bartoš Petr (Tatran Hostinné)</t>
  </si>
  <si>
    <t>3:1 (9,-7,11,5)</t>
  </si>
  <si>
    <t>Petr Michal (KST Blansko)</t>
  </si>
  <si>
    <t>Bruckner Tomáš (MSK Břeclav)</t>
  </si>
  <si>
    <t>3:0 (9,5,9)</t>
  </si>
  <si>
    <t>Zeman Lukáš (Orel České Budějovice)</t>
  </si>
  <si>
    <t>Ondráček Jan (TJ Sokol Studená)</t>
  </si>
  <si>
    <t>3:0 (4,7,9)</t>
  </si>
  <si>
    <t>Skokan Viktor (TTC Litoměřice)</t>
  </si>
  <si>
    <t>Kopecký Filip (TTC Litoměřice)</t>
  </si>
  <si>
    <t>3:2 (-9,-3,8,8,8)</t>
  </si>
  <si>
    <t>3:1 (9,-9,6,9)</t>
  </si>
  <si>
    <t>Onderka František (TJ Ostrava KST)</t>
  </si>
  <si>
    <t>Skála Radek (TTC MS Brno)</t>
  </si>
  <si>
    <t>Skopal Dalibor (SK Přerov)</t>
  </si>
  <si>
    <t>Soukup Adam (SK Přerov)</t>
  </si>
  <si>
    <t>3:1 (-6,5,8,9)</t>
  </si>
  <si>
    <t>Jadrný Šimon (STEN marketing HB Ostrov)</t>
  </si>
  <si>
    <t>Sukup Štěpán (TJ Ždár nad Sázavou)</t>
  </si>
  <si>
    <t>3:0 (3,6,6)</t>
  </si>
  <si>
    <t>Dufek Jan (KST Zlín)</t>
  </si>
  <si>
    <t>Doležel Tomáš (KST Zlín)</t>
  </si>
  <si>
    <t>3:0 (4,9,9)</t>
  </si>
  <si>
    <t>Matějčík Jan (SKST Liberec)</t>
  </si>
  <si>
    <t>Waldhauser Štěpán (SKST Liberec)</t>
  </si>
  <si>
    <t>3:2 (12,7,-8,-7,8)</t>
  </si>
  <si>
    <t>Kaucký Jakub (SK DDM Kotlářka Praha)</t>
  </si>
  <si>
    <t>Přída Kryštof (SK DDM Kotlářka Praha)</t>
  </si>
  <si>
    <t>3:0 (5,4,10)</t>
  </si>
  <si>
    <t>3:0 (6,7,4)</t>
  </si>
  <si>
    <t>Fojtík Tomáš (Sokol Vsetín)</t>
  </si>
  <si>
    <t>Antoš Michal (Tatran Hostinné)</t>
  </si>
  <si>
    <t>Balák Kryštof (TTC Brandýs nad Labem)</t>
  </si>
  <si>
    <t>Mitka Kryštof (TTC Brandýs nad Labem)</t>
  </si>
  <si>
    <t>3:1 (6,-4,4,9)</t>
  </si>
  <si>
    <t>Morávek Radim (TJ Jiskra Strážnice)</t>
  </si>
  <si>
    <t>Marek Jan (TJ Jiskra Strážnice)</t>
  </si>
  <si>
    <t>3:2 (6,9,-9,-11,7)</t>
  </si>
  <si>
    <t>Skoupý Michal (KST Blansko)</t>
  </si>
  <si>
    <t>Skoupý Petr (KST Blansko)</t>
  </si>
  <si>
    <t>3:0 (9,8,6)</t>
  </si>
  <si>
    <t>Viesner Vojtěch (SK Dobré)</t>
  </si>
  <si>
    <t>Veselý Filip (TJ Lokomotiva Vršovice)</t>
  </si>
  <si>
    <t>3:2 (2,-6,-3,7,10)</t>
  </si>
  <si>
    <t>Truněček Martin (TJ Sokol PP Hradec Králové 2)</t>
  </si>
  <si>
    <t>Ježek Tomáš (TJ Sokol PP Hradec Králové 2)</t>
  </si>
  <si>
    <t>3:0 (9,8,5)</t>
  </si>
  <si>
    <t>Mynář Vojtěch (TJ Lanškroun)</t>
  </si>
  <si>
    <t>Svojanovský Radim (TTC Ústí nad Orlicí)</t>
  </si>
  <si>
    <t>3:1 (8,-13,5,11)</t>
  </si>
  <si>
    <t>Hromek Filip (SKST Hodonín)</t>
  </si>
  <si>
    <t>Nedbálek Michal (KST Zlín)</t>
  </si>
  <si>
    <t>Stránka 3/3</t>
  </si>
  <si>
    <t>3:0 (7,9,8)</t>
  </si>
  <si>
    <t>Záděrová Linda  (TTC MS Brno)</t>
  </si>
  <si>
    <t>Záděrová Linda</t>
  </si>
  <si>
    <t>3:0 (3,2,3)</t>
  </si>
  <si>
    <t>Holubová Klaudie</t>
  </si>
  <si>
    <t>3:1 (7,11,-9,3)</t>
  </si>
  <si>
    <t>Holubová Klaudie  (TJ Sokol Plzeň V.)</t>
  </si>
  <si>
    <t>Vašendová Jana</t>
  </si>
  <si>
    <t>Kladňáková Hana  (SKST Dubňany)</t>
  </si>
  <si>
    <t>Kladňáková Hana</t>
  </si>
  <si>
    <t>3:0 (11,8,3)</t>
  </si>
  <si>
    <t>Vašendová Jana  (Sokol Kozlovice)</t>
  </si>
  <si>
    <t>Koďousková Eliška  (SK Dobré)</t>
  </si>
  <si>
    <t>Koďousková Eliška</t>
  </si>
  <si>
    <t>3:2 (15,-6,-9,3,8)</t>
  </si>
  <si>
    <t>Švábová Magdalena</t>
  </si>
  <si>
    <t>3:0 (6,8,9)</t>
  </si>
  <si>
    <t>Blažková Anežka  (TJ Lokomotiva Vršovice)</t>
  </si>
  <si>
    <t>Švábová Magdalena  (Tatran Hostinné)</t>
  </si>
  <si>
    <t>Malíková Klára</t>
  </si>
  <si>
    <t>Šimůnková Veronika</t>
  </si>
  <si>
    <t>3:1 (8,-12,3,5)</t>
  </si>
  <si>
    <t>Šimůnková Veronika  (TJ Slavoj Praha)</t>
  </si>
  <si>
    <t>Malíková Klára  (KST Hluk)</t>
  </si>
  <si>
    <t>Šebková Kristýna  (TJ Union Plzeň)</t>
  </si>
  <si>
    <t>Šebková Kristýna</t>
  </si>
  <si>
    <t>3:0 (5,13,6)</t>
  </si>
  <si>
    <t>Halasová Ludmila</t>
  </si>
  <si>
    <t>3:2 (11,9,-5,-7,7)</t>
  </si>
  <si>
    <t>Halasová Ludmila  (Orel Šitbořice)</t>
  </si>
  <si>
    <t>3:1 (-8,3,4,12)</t>
  </si>
  <si>
    <t>Kotásková Michaela  (SKST Dubňany)</t>
  </si>
  <si>
    <t>Kotásková Michaela</t>
  </si>
  <si>
    <t>3:2 (3,8,-6,-10,6)</t>
  </si>
  <si>
    <t>Bajgerová Kristýna  (TJ KST Ostrava)</t>
  </si>
  <si>
    <t>Klempererová Anna</t>
  </si>
  <si>
    <t>Klempererová Anna  (TJ Sokol PP Hradec Králové 2)</t>
  </si>
  <si>
    <t>Růžičková Daniela  (TJ Světlá nad Sázavou)</t>
  </si>
  <si>
    <t>Růžičková Daniela</t>
  </si>
  <si>
    <t>3:1 (6,7,-3,6)</t>
  </si>
  <si>
    <t>Bartoňová Tereza</t>
  </si>
  <si>
    <t>Bartoňová Tereza  (TJ Slovan Bohnice)</t>
  </si>
  <si>
    <t>Nováková Martina</t>
  </si>
  <si>
    <t>3:1 (8,-6,5,3)</t>
  </si>
  <si>
    <t>Krčmářová Magdalena  (Sokol Vsetín)</t>
  </si>
  <si>
    <t>Fronová Sabina</t>
  </si>
  <si>
    <t>3:0 (5,5,6)</t>
  </si>
  <si>
    <t>Fronová Sabina  (TJ Sokol Děhylov)</t>
  </si>
  <si>
    <t>Nováková Martina  (TJ Sokol PP Hradec Králové 2)</t>
  </si>
  <si>
    <t>Dvouhra starší žákyně - I. stupeň</t>
  </si>
  <si>
    <t>Bačinová Pavla  (SK Dobré)</t>
  </si>
  <si>
    <t>Bačinová Pavla</t>
  </si>
  <si>
    <t>3:2 (-6,9,10,-12,4)</t>
  </si>
  <si>
    <t>3:0 (6,8,8)</t>
  </si>
  <si>
    <t>Vyletová Helena  (TJ Sokol Plzeň V.)</t>
  </si>
  <si>
    <t>Segetová Patricie</t>
  </si>
  <si>
    <t>3:0 (9,3,10)</t>
  </si>
  <si>
    <t>Segetová Patricie  (TJ Sokol Děhylov)</t>
  </si>
  <si>
    <t>Petružálková Anna</t>
  </si>
  <si>
    <t>3:0 (8,4,7)</t>
  </si>
  <si>
    <t>Petružálková Anna  (Tatran Hostinné)</t>
  </si>
  <si>
    <t>Cimrmanová Eliška</t>
  </si>
  <si>
    <t>Cimrmanová Eliška  (TSM Kladno)</t>
  </si>
  <si>
    <t>Marešová Zdeňka  (Jiskra Domažlice)</t>
  </si>
  <si>
    <t>Marešová Zdeňka</t>
  </si>
  <si>
    <t>Prázdná Tereza  (TJ Sokol Náklo)</t>
  </si>
  <si>
    <t>Prázdná Tereza</t>
  </si>
  <si>
    <t>3:1 (6,-9,7,8)</t>
  </si>
  <si>
    <t>Hnojská Andrea</t>
  </si>
  <si>
    <t>3:0 (5,3,8)</t>
  </si>
  <si>
    <t>Chovancová Marie  (TJ Ostrava KST)</t>
  </si>
  <si>
    <t>Chovancová Marie</t>
  </si>
  <si>
    <t>3:0 (6,10,8)</t>
  </si>
  <si>
    <t>Lungová Michaela  (SKST Dubňany)</t>
  </si>
  <si>
    <t>Hnojská Andrea  (KST Klatovy)</t>
  </si>
  <si>
    <t>Matoušová Aneta  (TJ Hrádek)</t>
  </si>
  <si>
    <t>Matoušová Aneta</t>
  </si>
  <si>
    <t>3:0 (6,3,8)</t>
  </si>
  <si>
    <t>Juráňová Zdenka  (Sokol Vsetín)</t>
  </si>
  <si>
    <t>Juráňová Zdenka</t>
  </si>
  <si>
    <t>3:1 (11,8,-9,11)</t>
  </si>
  <si>
    <t>Kurajská Tereza</t>
  </si>
  <si>
    <t>3:1 (14,7,-8,9)</t>
  </si>
  <si>
    <t>Kuličová Aneta  (TJ Sokol PP Hradec Králové 2)</t>
  </si>
  <si>
    <t>Bačinová Lucie</t>
  </si>
  <si>
    <t>3:0 (7,5,7)</t>
  </si>
  <si>
    <t>Bačinová Lucie  (SK Dobré)</t>
  </si>
  <si>
    <t>Kurajská Tereza  (SK Frýdlant nad Ostravicí)</t>
  </si>
  <si>
    <t>3:0 (10,5,8)</t>
  </si>
  <si>
    <t>Rozkydalová Eliška  (Frýdlant nad Ostravicí)</t>
  </si>
  <si>
    <t>Rozkydalová Eliška</t>
  </si>
  <si>
    <t>3:0 (11,3,7)</t>
  </si>
  <si>
    <t>Koberová Klára  (MSK Břeclav)</t>
  </si>
  <si>
    <t>Hromiaková Andrea</t>
  </si>
  <si>
    <t>3:2 (-11,-9,6,8,4)</t>
  </si>
  <si>
    <t>Hromiaková Andrea  (TJ Sokol Plzeň V.)</t>
  </si>
  <si>
    <t>Šedová Eliška</t>
  </si>
  <si>
    <t>3:0 (3,7,5)</t>
  </si>
  <si>
    <t>Koplíková Klára  (SKST Dubňany)</t>
  </si>
  <si>
    <t>Žižkovská Rebeka</t>
  </si>
  <si>
    <t>3:1 (6,-8,4,7)</t>
  </si>
  <si>
    <t>Žižkovská Rebeka  (TJ Dobřany)</t>
  </si>
  <si>
    <t>Šedová Eliška  (TTC Ústí nad Orlicí)</t>
  </si>
  <si>
    <t>Šedová-Bošinová</t>
  </si>
  <si>
    <t>Jirásková-Šebková</t>
  </si>
  <si>
    <t>Bošinová-Jirásková</t>
  </si>
  <si>
    <t>Šebková-Šedová</t>
  </si>
  <si>
    <t>Jirásková-Šedová</t>
  </si>
  <si>
    <t>Bošinová-Šebková</t>
  </si>
  <si>
    <t>starší žákyně</t>
  </si>
  <si>
    <t>4 : 9</t>
  </si>
  <si>
    <t>Bošinová Aneta</t>
  </si>
  <si>
    <t>SKST Vlašim</t>
  </si>
  <si>
    <t>7 : 7</t>
  </si>
  <si>
    <t>Jirásková Tereza</t>
  </si>
  <si>
    <t>6 : 6</t>
  </si>
  <si>
    <t>9 : 4</t>
  </si>
  <si>
    <t>Bačinová-Štricová</t>
  </si>
  <si>
    <t>Pěnkavová-Kurajská</t>
  </si>
  <si>
    <t>Štricová-Pěnkavová</t>
  </si>
  <si>
    <t>Kurajská-Bačinová</t>
  </si>
  <si>
    <t>Pěnkavová-Bačinová</t>
  </si>
  <si>
    <t>Štricová-Kurajská</t>
  </si>
  <si>
    <t>-0,</t>
  </si>
  <si>
    <t>0,</t>
  </si>
  <si>
    <t>Štricová Niamh</t>
  </si>
  <si>
    <t>3 : 8</t>
  </si>
  <si>
    <t>Pěnkavová Kristýna</t>
  </si>
  <si>
    <t>8 : 3</t>
  </si>
  <si>
    <t>Hnojská-Pytlíková</t>
  </si>
  <si>
    <t>Stránská-Vašendová</t>
  </si>
  <si>
    <t>Pytlíková-Stránská</t>
  </si>
  <si>
    <t>Vašendová-Hnojská</t>
  </si>
  <si>
    <t>Stránská-Hnojská</t>
  </si>
  <si>
    <t>Pytlíková-Vašendová</t>
  </si>
  <si>
    <t>Sokol Kozlovice</t>
  </si>
  <si>
    <t>Pytlíková Tereza</t>
  </si>
  <si>
    <t>Stránská Anna</t>
  </si>
  <si>
    <t>Viktorie Radim</t>
  </si>
  <si>
    <t>6 : 3</t>
  </si>
  <si>
    <t>9 : 1</t>
  </si>
  <si>
    <t>Nováková-Štěpánová</t>
  </si>
  <si>
    <t>Lajdová-Malíková</t>
  </si>
  <si>
    <t>Štěpánová-Lajdová</t>
  </si>
  <si>
    <t>Malíková-Nováková</t>
  </si>
  <si>
    <t>Lajdová-Nováková</t>
  </si>
  <si>
    <t>Štěpánová-Malíková</t>
  </si>
  <si>
    <t>KST Hluk</t>
  </si>
  <si>
    <t>Štěpánová Gabriela</t>
  </si>
  <si>
    <t>Lajdová Karolína</t>
  </si>
  <si>
    <t>Dvouhra starší žákyně - II. stupeň</t>
  </si>
  <si>
    <t>Pytlíková Tereza  (SKST Vlašim)</t>
  </si>
  <si>
    <t>3:1 (-2,3,8,8)</t>
  </si>
  <si>
    <t>Lajdová Karolína  (SKST Vlašim)</t>
  </si>
  <si>
    <t>3:2 (-11,5,-7,6,11)</t>
  </si>
  <si>
    <t>Štricová Niamh  (STC Slaný)</t>
  </si>
  <si>
    <t>3:2 (2,-9,8,-8,9)</t>
  </si>
  <si>
    <t>Bošinová Aneta  (SKST Vlašim)</t>
  </si>
  <si>
    <t>3:2 (-7,9,-9,8,9)</t>
  </si>
  <si>
    <t>Pěnkavová Kristýna  (SKST Vlašim)</t>
  </si>
  <si>
    <t>3:0 (4,6,9)</t>
  </si>
  <si>
    <t>3:0 (10,8,7)</t>
  </si>
  <si>
    <t>Stránská Anna  (Viktorie Radim)</t>
  </si>
  <si>
    <t>Štěpánová Gabriela  (SKST Baník Havířov)</t>
  </si>
  <si>
    <t>Dvouhra starší žákyně - Finále A</t>
  </si>
  <si>
    <t>3:0 (9,4,1)</t>
  </si>
  <si>
    <t>3:0 (8,7,8)</t>
  </si>
  <si>
    <t>3:2 (9,11,-6,-8,9)</t>
  </si>
  <si>
    <t>3:2 (-8,9,8,-9,6)</t>
  </si>
  <si>
    <t>3:0 (5,4,7)</t>
  </si>
  <si>
    <t>3:0 (8,5,8)</t>
  </si>
  <si>
    <t>Dvouhra starší žákyně - Finále B</t>
  </si>
  <si>
    <t>3:1 (5,-4,12,9)</t>
  </si>
  <si>
    <t>3:1 (-7,12,9,11)</t>
  </si>
  <si>
    <t>3:1 (9,-5,6,7)</t>
  </si>
  <si>
    <t>3:2 (6,-7,9,-5,5)</t>
  </si>
  <si>
    <t>3:0 (4,9,8)</t>
  </si>
  <si>
    <t>3:2 (-8,7,7,-11,3)</t>
  </si>
  <si>
    <t>3:1 (10,-9,3,5)</t>
  </si>
  <si>
    <t>3:0 (5,6,9)</t>
  </si>
  <si>
    <t>3:1 (11,-7,10,8)</t>
  </si>
  <si>
    <t>3:0 (6,9,9)</t>
  </si>
  <si>
    <t>3:0 (5,9,6)</t>
  </si>
  <si>
    <t>Bajgerová Kristýna</t>
  </si>
  <si>
    <t>3:2 (8,5,-12,-15,8)</t>
  </si>
  <si>
    <t>3:0 (5,4,2)</t>
  </si>
  <si>
    <t>3:0 (8,8,8)</t>
  </si>
  <si>
    <t>Kuličová Aneta</t>
  </si>
  <si>
    <t>3:1 (8,13,-14,9)</t>
  </si>
  <si>
    <t>3:0 (3,9,7)</t>
  </si>
  <si>
    <t>3:1 (3,10,-2,4)</t>
  </si>
  <si>
    <t>Vyletová Helena</t>
  </si>
  <si>
    <t>3:1 (12,6,-8,6)</t>
  </si>
  <si>
    <t>Blažková Anežka</t>
  </si>
  <si>
    <t>3:0 (3,6,8)</t>
  </si>
  <si>
    <t>3:1 (8,8,-9,8)</t>
  </si>
  <si>
    <t>3:0 (4,14,8)</t>
  </si>
  <si>
    <t>3:0 (6,2,5)</t>
  </si>
  <si>
    <t>Dvouhra starší žákyně - Finále C</t>
  </si>
  <si>
    <t>Lajdová Karolína (SKST Vlašim)</t>
  </si>
  <si>
    <t>Bošinová Aneta (SKST Vlašim)</t>
  </si>
  <si>
    <t>3:1 (6,3,-11,7)</t>
  </si>
  <si>
    <t>3:0 (7,9,7)</t>
  </si>
  <si>
    <t>Lungová Michaela (SKST Dubňany)</t>
  </si>
  <si>
    <t>Kotásková Michaela (SKST Dubňany)</t>
  </si>
  <si>
    <t>3:0 (6,15,10)</t>
  </si>
  <si>
    <t>Bačinová Lucie (SK Dobré)</t>
  </si>
  <si>
    <t>Bačinová Pavla (SK Dobré)</t>
  </si>
  <si>
    <t>3:0 (2,9,4)</t>
  </si>
  <si>
    <t>Rozkydalová Eliška (Frýdlant nad Ostravicí)</t>
  </si>
  <si>
    <t>Kurajská Tereza (SK Frýdlant nad Ostravicí)</t>
  </si>
  <si>
    <t>3:2 (-2,-5,7,6,6)</t>
  </si>
  <si>
    <t>Halasová Ludmila (Orel Šitbořice)</t>
  </si>
  <si>
    <t>Koberová Klára (MSK Břeclav)</t>
  </si>
  <si>
    <t>Šebková Kristýna (TJ Union Plzeň)</t>
  </si>
  <si>
    <t>Šedová Eliška (TTC Ústí nad Orlicí)</t>
  </si>
  <si>
    <t>Matoušová Aneta (TJ Hrádek)</t>
  </si>
  <si>
    <t>Nováková Martina (TJ Sokol PP Hradec Králové 2)</t>
  </si>
  <si>
    <t>3:1 (-10,9,8,11)</t>
  </si>
  <si>
    <t>3:0 (4,9,10)</t>
  </si>
  <si>
    <t>Prázdná Tereza (TJ Sokol Náklo)</t>
  </si>
  <si>
    <t>Malíková Klára (KST Hluk)</t>
  </si>
  <si>
    <t>3:1 (4,6,-6,8)</t>
  </si>
  <si>
    <t>Chovancová Marie (TJ Ostrava KST)</t>
  </si>
  <si>
    <t>Bajgerová Kristýna (TJ KST Ostrava)</t>
  </si>
  <si>
    <t>3:0 (2,10,6)</t>
  </si>
  <si>
    <t>Petružálková Anna (Tatran Hostinné)</t>
  </si>
  <si>
    <t>Blažková Anežka (TJ Lokomotiva Vršovice)</t>
  </si>
  <si>
    <t>3:0 (7,6,6)</t>
  </si>
  <si>
    <t>Hromiaková Andrea (TJ Sokol Plzeň V.)</t>
  </si>
  <si>
    <t>Vyletová Helena (TJ Sokol Plzeň V.)</t>
  </si>
  <si>
    <t>3:1 (7,-8,5,8)</t>
  </si>
  <si>
    <t>Pěnkavová Kristýna (SKST Vlašim)</t>
  </si>
  <si>
    <t>Štricová Niamh (STC Slaný)</t>
  </si>
  <si>
    <t>Záděrová Linda (TTC MS Brno)</t>
  </si>
  <si>
    <t>Stránská Anna (Viktorie Radim)</t>
  </si>
  <si>
    <t>3:0 (13,6,8)</t>
  </si>
  <si>
    <t>3:1 (7,-9,8,7)</t>
  </si>
  <si>
    <t>Bartoňová Tereza (TJ Slovan Bohnice)</t>
  </si>
  <si>
    <t>Šimůnková Veronika (TJ Slavoj Praha)</t>
  </si>
  <si>
    <t>3:2 (7,-8,-4,8,10)</t>
  </si>
  <si>
    <t>Cimrmanová Eliška (TSM Kladno)</t>
  </si>
  <si>
    <t>Růžičková Daniela (TJ Světlá nad Sázavou)</t>
  </si>
  <si>
    <t>3:2 (-9,8,-3,7,9)</t>
  </si>
  <si>
    <t>Švábová Magdalena (Tatran Hostinné)</t>
  </si>
  <si>
    <t>Koďousková Eliška (SK Dobré)</t>
  </si>
  <si>
    <t>3:0 (12,10,6)</t>
  </si>
  <si>
    <t>Žižkovská Rebeka (TJ Dobřany)</t>
  </si>
  <si>
    <t>Marešová Zdeňka (Jiskra Domažlice)</t>
  </si>
  <si>
    <t>3:0 (7,11,6)</t>
  </si>
  <si>
    <t>Klempererová Anna (TJ Sokol PP Hradec Králové 2)</t>
  </si>
  <si>
    <t>Jirásková Tereza (TJ Sokol PP Hradec Králové 2)</t>
  </si>
  <si>
    <t>Vašendová Jana (Sokol Kozlovice)</t>
  </si>
  <si>
    <t>Hnojská Andrea (KST Klatovy)</t>
  </si>
  <si>
    <t>3:0 (8,9,5)</t>
  </si>
  <si>
    <t>3:2 (-10,9,-7,5,7)</t>
  </si>
  <si>
    <t>Holubová Klaudie (TJ Sokol Plzeň V.)</t>
  </si>
  <si>
    <t>Koplíková Klára</t>
  </si>
  <si>
    <t>Kuličová Aneta (TJ Sokol PP Hradec Králové 2)</t>
  </si>
  <si>
    <t>3:0 (4,9,6)</t>
  </si>
  <si>
    <t>Koplíková Klára (SKST Dubňany)</t>
  </si>
  <si>
    <t>Kladňáková Hana (SKST Dubňany)</t>
  </si>
  <si>
    <t>3:1 (6,-12,7,5)</t>
  </si>
  <si>
    <t>Krčmářová Magdalena (Sokol Vsetín)</t>
  </si>
  <si>
    <t>Juráňová Zdenka (Sokol Vsetín)</t>
  </si>
  <si>
    <t>3:0 (6,8,3)</t>
  </si>
  <si>
    <t>Segetová Patricie (TJ Sokol Děhylov)</t>
  </si>
  <si>
    <t>Fronová Sabina (TJ Sokol Děhylov)</t>
  </si>
  <si>
    <t>Pytlíková Tereza (SKST Vlašim)</t>
  </si>
  <si>
    <t>Štěpánová Gabriela (SKST Baník Havířov)</t>
  </si>
  <si>
    <t>Čtyřhra starší žákyně</t>
  </si>
  <si>
    <t>TJ Hrádek</t>
  </si>
  <si>
    <t>TJ Světlá nad Sázavou</t>
  </si>
  <si>
    <t>Jiskra Domažlice</t>
  </si>
  <si>
    <t>TJ Sokol Děhylov</t>
  </si>
  <si>
    <t>TJ Sokol Náklo</t>
  </si>
  <si>
    <t>TJ Dobřany</t>
  </si>
  <si>
    <t>TJ Slovan Bohnice</t>
  </si>
  <si>
    <t>Koberová Klára</t>
  </si>
  <si>
    <t>SKST Dubňany</t>
  </si>
  <si>
    <t>Krčmářová Magdalena</t>
  </si>
  <si>
    <t>Nykodýmová Natálie</t>
  </si>
  <si>
    <t>TJ Jiskra Nový Bor</t>
  </si>
  <si>
    <t>Lungová Michaela</t>
  </si>
  <si>
    <t>Orel Šitbořice</t>
  </si>
</sst>
</file>

<file path=xl/styles.xml><?xml version="1.0" encoding="utf-8"?>
<styleSheet xmlns="http://schemas.openxmlformats.org/spreadsheetml/2006/main">
  <numFmts count="3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quot; &quot;"/>
    <numFmt numFmtId="168" formatCode="d/m/yy"/>
    <numFmt numFmtId="169" formatCode="[$-405]d\.\ mmmm\ yyyy"/>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mmmm\ d\,\ yyyy"/>
    <numFmt numFmtId="179" formatCode="yy\-m\-d"/>
    <numFmt numFmtId="180" formatCode="yy\-mm\-dd"/>
    <numFmt numFmtId="181" formatCode="m/yy"/>
    <numFmt numFmtId="182" formatCode="m/yy"/>
    <numFmt numFmtId="183" formatCode="d/mmmm\ yyyy"/>
    <numFmt numFmtId="184" formatCode="0.0"/>
    <numFmt numFmtId="185" formatCode="hh/mm"/>
    <numFmt numFmtId="186" formatCode="\ "/>
    <numFmt numFmtId="187" formatCode="mm/yy"/>
    <numFmt numFmtId="188" formatCode="00"/>
    <numFmt numFmtId="189" formatCode="0.000"/>
    <numFmt numFmtId="190" formatCode="0.0000"/>
    <numFmt numFmtId="191" formatCode="00000"/>
    <numFmt numFmtId="192" formatCode="mm/yy"/>
    <numFmt numFmtId="193" formatCode="dd/mm/yy"/>
    <numFmt numFmtId="194" formatCode="\$#,##0\ ;\(\$#,##0\)"/>
  </numFmts>
  <fonts count="67">
    <font>
      <sz val="10"/>
      <name val="Arial CE"/>
      <family val="0"/>
    </font>
    <font>
      <b/>
      <sz val="10"/>
      <name val="Arial CE"/>
      <family val="2"/>
    </font>
    <font>
      <b/>
      <sz val="12"/>
      <name val="Arial CE"/>
      <family val="2"/>
    </font>
    <font>
      <u val="single"/>
      <sz val="10"/>
      <color indexed="12"/>
      <name val="Arial CE"/>
      <family val="0"/>
    </font>
    <font>
      <u val="single"/>
      <sz val="10"/>
      <color indexed="36"/>
      <name val="Arial CE"/>
      <family val="0"/>
    </font>
    <font>
      <sz val="12"/>
      <name val="Arial CE"/>
      <family val="2"/>
    </font>
    <font>
      <b/>
      <u val="single"/>
      <sz val="16"/>
      <name val="Arial CE"/>
      <family val="2"/>
    </font>
    <font>
      <sz val="10"/>
      <color indexed="22"/>
      <name val="Arial CE"/>
      <family val="0"/>
    </font>
    <font>
      <sz val="11"/>
      <color indexed="8"/>
      <name val="Calibri"/>
      <family val="2"/>
    </font>
    <font>
      <sz val="11"/>
      <color indexed="9"/>
      <name val="Calibri"/>
      <family val="2"/>
    </font>
    <font>
      <b/>
      <sz val="11"/>
      <color indexed="8"/>
      <name val="Calibri"/>
      <family val="2"/>
    </font>
    <font>
      <sz val="10"/>
      <name val="Arial"/>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2"/>
      <name val="Arial"/>
      <family val="2"/>
    </font>
    <font>
      <sz val="14"/>
      <name val="新細明體"/>
      <family val="0"/>
    </font>
    <font>
      <sz val="12"/>
      <name val="Times New Roman CE"/>
      <family val="1"/>
    </font>
    <font>
      <sz val="10"/>
      <name val="Times New Roman CE"/>
      <family val="0"/>
    </font>
    <font>
      <b/>
      <i/>
      <sz val="18"/>
      <color indexed="12"/>
      <name val="Times New Roman CE"/>
      <family val="1"/>
    </font>
    <font>
      <i/>
      <sz val="16"/>
      <name val="Times New Roman CE"/>
      <family val="1"/>
    </font>
    <font>
      <b/>
      <i/>
      <u val="single"/>
      <sz val="14"/>
      <name val="Times New Roman CE"/>
      <family val="1"/>
    </font>
    <font>
      <b/>
      <sz val="14"/>
      <name val="Times New Roman CE"/>
      <family val="0"/>
    </font>
    <font>
      <b/>
      <i/>
      <sz val="13"/>
      <name val="Times New Roman CE"/>
      <family val="1"/>
    </font>
    <font>
      <b/>
      <i/>
      <sz val="10"/>
      <name val="Times New Roman CE"/>
      <family val="1"/>
    </font>
    <font>
      <b/>
      <i/>
      <sz val="12"/>
      <name val="Times New Roman CE"/>
      <family val="0"/>
    </font>
    <font>
      <b/>
      <i/>
      <sz val="14"/>
      <name val="Times New Roman CE"/>
      <family val="1"/>
    </font>
    <font>
      <sz val="11"/>
      <name val="Times New Roman CE"/>
      <family val="1"/>
    </font>
    <font>
      <b/>
      <sz val="10"/>
      <name val="Times New Roman CE"/>
      <family val="0"/>
    </font>
    <font>
      <b/>
      <sz val="11"/>
      <name val="Times New Roman CE"/>
      <family val="0"/>
    </font>
    <font>
      <b/>
      <sz val="12"/>
      <name val="Times New Roman CE"/>
      <family val="1"/>
    </font>
    <font>
      <sz val="8"/>
      <name val="Times New Roman CE"/>
      <family val="1"/>
    </font>
    <font>
      <b/>
      <i/>
      <sz val="11"/>
      <name val="Times New Roman CE"/>
      <family val="1"/>
    </font>
    <font>
      <b/>
      <sz val="13"/>
      <name val="Times New Roman CE"/>
      <family val="1"/>
    </font>
    <font>
      <sz val="18"/>
      <name val="Times New Roman CE"/>
      <family val="1"/>
    </font>
    <font>
      <sz val="8"/>
      <name val="Arial CE"/>
      <family val="0"/>
    </font>
    <font>
      <sz val="14"/>
      <name val="Arial"/>
      <family val="2"/>
    </font>
    <font>
      <sz val="8"/>
      <name val="Arial"/>
      <family val="2"/>
    </font>
    <font>
      <b/>
      <i/>
      <sz val="20"/>
      <color indexed="12"/>
      <name val="Times New Roman CE"/>
      <family val="0"/>
    </font>
    <font>
      <b/>
      <sz val="8"/>
      <name val="Arial CE"/>
      <family val="0"/>
    </font>
    <font>
      <sz val="8"/>
      <color indexed="9"/>
      <name val="Arial CE"/>
      <family val="0"/>
    </font>
    <font>
      <sz val="10"/>
      <color indexed="22"/>
      <name val="Times New Roman CE"/>
      <family val="0"/>
    </font>
    <font>
      <b/>
      <i/>
      <sz val="24"/>
      <color indexed="12"/>
      <name val="Times New Roman CE"/>
      <family val="0"/>
    </font>
    <font>
      <b/>
      <sz val="18"/>
      <name val="Arial CE"/>
      <family val="0"/>
    </font>
    <font>
      <b/>
      <u val="single"/>
      <sz val="14"/>
      <color indexed="12"/>
      <name val="Arial CE"/>
      <family val="2"/>
    </font>
    <font>
      <b/>
      <sz val="14"/>
      <color indexed="12"/>
      <name val="Times New Roman"/>
      <family val="1"/>
    </font>
    <font>
      <b/>
      <sz val="10"/>
      <color indexed="10"/>
      <name val="Times New Roman CE"/>
      <family val="0"/>
    </font>
    <font>
      <sz val="10"/>
      <color indexed="10"/>
      <name val="Times New Roman CE"/>
      <family val="1"/>
    </font>
    <font>
      <sz val="10"/>
      <color indexed="10"/>
      <name val="Arial CE"/>
      <family val="0"/>
    </font>
    <font>
      <b/>
      <sz val="16"/>
      <color indexed="12"/>
      <name val="Times New Roman"/>
      <family val="1"/>
    </font>
    <font>
      <i/>
      <sz val="11"/>
      <name val="Times New Roman CE"/>
      <family val="0"/>
    </font>
    <font>
      <b/>
      <sz val="10"/>
      <color indexed="10"/>
      <name val="Arial CE"/>
      <family val="0"/>
    </font>
    <font>
      <b/>
      <i/>
      <sz val="12"/>
      <color indexed="10"/>
      <name val="Times New Roman CE"/>
      <family val="0"/>
    </font>
    <font>
      <sz val="10"/>
      <color indexed="9"/>
      <name val="Times New Roman CE"/>
      <family val="0"/>
    </font>
    <font>
      <b/>
      <i/>
      <u val="single"/>
      <sz val="20"/>
      <color indexed="12"/>
      <name val="Times New Roman"/>
      <family val="1"/>
    </font>
    <font>
      <b/>
      <sz val="12"/>
      <color indexed="10"/>
      <name val="Times New Roman CE"/>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indexed="15"/>
        <bgColor indexed="64"/>
      </patternFill>
    </fill>
    <fill>
      <patternFill patternType="solid">
        <fgColor rgb="FFCCFFFF"/>
        <bgColor indexed="64"/>
      </patternFill>
    </fill>
  </fills>
  <borders count="33">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style="medium"/>
    </border>
    <border>
      <left style="medium"/>
      <right style="thin">
        <color indexed="22"/>
      </right>
      <top style="thin">
        <color indexed="22"/>
      </top>
      <bottom style="thin">
        <color indexed="22"/>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style="medium"/>
      <bottom style="medium"/>
    </border>
    <border>
      <left style="thin"/>
      <right style="thin"/>
      <top style="medium"/>
      <bottom style="medium"/>
    </border>
    <border>
      <left>
        <color indexed="63"/>
      </left>
      <right>
        <color indexed="63"/>
      </right>
      <top>
        <color indexed="63"/>
      </top>
      <bottom style="double"/>
    </border>
    <border>
      <left style="medium"/>
      <right style="thin">
        <color indexed="22"/>
      </right>
      <top>
        <color indexed="63"/>
      </top>
      <bottom style="thin">
        <color indexed="22"/>
      </bottom>
    </border>
    <border>
      <left style="thin">
        <color indexed="22"/>
      </left>
      <right style="thin">
        <color indexed="22"/>
      </right>
      <top>
        <color indexed="63"/>
      </top>
      <bottom style="thin">
        <color indexed="22"/>
      </bottom>
    </border>
    <border>
      <left>
        <color indexed="63"/>
      </left>
      <right style="thin"/>
      <top>
        <color indexed="63"/>
      </top>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3" fontId="0" fillId="0" borderId="0" applyFont="0" applyFill="0" applyBorder="0" applyAlignment="0" applyProtection="0"/>
    <xf numFmtId="0" fontId="3" fillId="0" borderId="0" applyNumberFormat="0" applyFill="0" applyBorder="0" applyAlignment="0" applyProtection="0"/>
    <xf numFmtId="0" fontId="12" fillId="3" borderId="0" applyNumberFormat="0" applyBorder="0" applyAlignment="0" applyProtection="0"/>
    <xf numFmtId="0" fontId="13" fillId="16" borderId="2" applyNumberFormat="0" applyAlignment="0" applyProtection="0"/>
    <xf numFmtId="19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17" borderId="0" applyNumberFormat="0" applyBorder="0" applyAlignment="0" applyProtection="0"/>
    <xf numFmtId="0" fontId="27" fillId="0" borderId="0">
      <alignment/>
      <protection/>
    </xf>
    <xf numFmtId="0" fontId="28" fillId="0" borderId="0">
      <alignment vertical="center"/>
      <protection/>
    </xf>
    <xf numFmtId="0" fontId="29" fillId="0" borderId="0">
      <alignment/>
      <protection/>
    </xf>
    <xf numFmtId="2" fontId="0" fillId="0" borderId="0" applyFont="0" applyFill="0" applyBorder="0" applyAlignment="0" applyProtection="0"/>
    <xf numFmtId="0" fontId="11" fillId="18" borderId="6" applyNumberFormat="0" applyFont="0" applyAlignment="0" applyProtection="0"/>
    <xf numFmtId="9" fontId="0" fillId="0" borderId="0" applyFont="0" applyFill="0" applyBorder="0" applyAlignment="0" applyProtection="0"/>
    <xf numFmtId="0" fontId="19" fillId="0" borderId="7" applyNumberFormat="0" applyFill="0" applyAlignment="0" applyProtection="0"/>
    <xf numFmtId="0" fontId="4" fillId="0" borderId="0" applyNumberFormat="0" applyFill="0" applyBorder="0" applyAlignment="0" applyProtection="0"/>
    <xf numFmtId="0" fontId="20" fillId="4" borderId="0" applyNumberFormat="0" applyBorder="0" applyAlignment="0" applyProtection="0"/>
    <xf numFmtId="0" fontId="21" fillId="0" borderId="0" applyNumberFormat="0" applyFill="0" applyBorder="0" applyAlignment="0" applyProtection="0"/>
    <xf numFmtId="0" fontId="22" fillId="7" borderId="8" applyNumberFormat="0" applyAlignment="0" applyProtection="0"/>
    <xf numFmtId="0" fontId="23" fillId="19" borderId="8" applyNumberFormat="0" applyAlignment="0" applyProtection="0"/>
    <xf numFmtId="0" fontId="24" fillId="19" borderId="9" applyNumberFormat="0" applyAlignment="0" applyProtection="0"/>
    <xf numFmtId="0" fontId="25" fillId="0" borderId="0" applyNumberFormat="0" applyFill="0" applyBorder="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3" borderId="0" applyNumberFormat="0" applyBorder="0" applyAlignment="0" applyProtection="0"/>
    <xf numFmtId="0" fontId="11" fillId="0" borderId="0">
      <alignment/>
      <protection/>
    </xf>
  </cellStyleXfs>
  <cellXfs count="413">
    <xf numFmtId="0" fontId="0" fillId="0" borderId="0" xfId="0" applyAlignment="1">
      <alignment/>
    </xf>
    <xf numFmtId="0" fontId="2" fillId="0" borderId="0" xfId="0" applyFont="1" applyBorder="1" applyAlignment="1">
      <alignment horizontal="center"/>
    </xf>
    <xf numFmtId="0" fontId="0" fillId="0" borderId="0" xfId="0" applyBorder="1" applyAlignment="1">
      <alignment/>
    </xf>
    <xf numFmtId="0" fontId="5" fillId="0" borderId="0" xfId="0" applyFont="1" applyBorder="1" applyAlignment="1">
      <alignment horizontal="center"/>
    </xf>
    <xf numFmtId="0" fontId="1" fillId="0" borderId="0" xfId="0" applyFont="1" applyBorder="1" applyAlignment="1">
      <alignment horizontal="center"/>
    </xf>
    <xf numFmtId="0" fontId="0" fillId="0" borderId="0" xfId="0" applyFont="1" applyBorder="1" applyAlignment="1">
      <alignment horizontal="center"/>
    </xf>
    <xf numFmtId="0" fontId="7" fillId="0" borderId="0" xfId="0" applyFont="1" applyBorder="1" applyAlignment="1">
      <alignment/>
    </xf>
    <xf numFmtId="0" fontId="0" fillId="0" borderId="0" xfId="0" applyFont="1" applyBorder="1" applyAlignment="1">
      <alignment/>
    </xf>
    <xf numFmtId="0" fontId="1" fillId="0" borderId="0" xfId="0" applyFont="1" applyBorder="1" applyAlignment="1">
      <alignment horizontal="center"/>
    </xf>
    <xf numFmtId="0" fontId="0" fillId="0" borderId="10" xfId="0" applyBorder="1" applyAlignment="1">
      <alignment/>
    </xf>
    <xf numFmtId="0" fontId="5" fillId="0" borderId="10" xfId="0" applyFont="1" applyBorder="1" applyAlignment="1">
      <alignment horizontal="center"/>
    </xf>
    <xf numFmtId="0" fontId="0" fillId="0" borderId="10" xfId="0" applyFont="1" applyBorder="1" applyAlignment="1">
      <alignment horizontal="center"/>
    </xf>
    <xf numFmtId="0" fontId="29" fillId="0" borderId="0" xfId="52" applyProtection="1">
      <alignment/>
      <protection hidden="1" locked="0"/>
    </xf>
    <xf numFmtId="0" fontId="31" fillId="0" borderId="0" xfId="51" applyFont="1" applyAlignment="1" applyProtection="1">
      <alignment vertical="center"/>
      <protection hidden="1" locked="0"/>
    </xf>
    <xf numFmtId="0" fontId="32" fillId="0" borderId="0" xfId="52" applyFont="1" applyAlignment="1" applyProtection="1">
      <alignment horizontal="left"/>
      <protection hidden="1" locked="0"/>
    </xf>
    <xf numFmtId="0" fontId="34" fillId="0" borderId="0" xfId="52" applyFont="1" applyAlignment="1" applyProtection="1">
      <alignment horizontal="right"/>
      <protection hidden="1" locked="0"/>
    </xf>
    <xf numFmtId="0" fontId="32" fillId="0" borderId="0" xfId="52" applyFont="1" applyProtection="1">
      <alignment/>
      <protection hidden="1" locked="0"/>
    </xf>
    <xf numFmtId="0" fontId="37" fillId="0" borderId="0" xfId="51" applyFont="1" applyAlignment="1" applyProtection="1">
      <alignment vertical="center"/>
      <protection hidden="1" locked="0"/>
    </xf>
    <xf numFmtId="0" fontId="38" fillId="0" borderId="0" xfId="51" applyFont="1" applyAlignment="1" applyProtection="1">
      <alignment vertical="center"/>
      <protection hidden="1" locked="0"/>
    </xf>
    <xf numFmtId="0" fontId="29" fillId="0" borderId="0" xfId="51" applyFont="1" applyAlignment="1" applyProtection="1">
      <alignment vertical="center"/>
      <protection hidden="1" locked="0"/>
    </xf>
    <xf numFmtId="0" fontId="45" fillId="0" borderId="0" xfId="51" applyFont="1" applyFill="1" applyBorder="1" applyAlignment="1" applyProtection="1">
      <alignment horizontal="center" vertical="center"/>
      <protection hidden="1" locked="0"/>
    </xf>
    <xf numFmtId="0" fontId="40" fillId="0" borderId="11" xfId="52" applyFont="1" applyFill="1" applyBorder="1" applyAlignment="1" applyProtection="1">
      <alignment horizontal="left" vertical="center"/>
      <protection hidden="1" locked="0"/>
    </xf>
    <xf numFmtId="0" fontId="42" fillId="0" borderId="11" xfId="51" applyNumberFormat="1" applyFont="1" applyFill="1" applyBorder="1" applyAlignment="1" applyProtection="1">
      <alignment horizontal="center" vertical="center"/>
      <protection hidden="1" locked="0"/>
    </xf>
    <xf numFmtId="0" fontId="42" fillId="0" borderId="12" xfId="51" applyNumberFormat="1" applyFont="1" applyFill="1" applyBorder="1" applyAlignment="1" applyProtection="1">
      <alignment horizontal="center" vertical="center"/>
      <protection hidden="1" locked="0"/>
    </xf>
    <xf numFmtId="0" fontId="29" fillId="0" borderId="0" xfId="51" applyFont="1" applyFill="1" applyAlignment="1" applyProtection="1">
      <alignment horizontal="right" vertical="center"/>
      <protection hidden="1" locked="0"/>
    </xf>
    <xf numFmtId="0" fontId="40" fillId="0" borderId="0" xfId="51" applyFont="1" applyFill="1" applyAlignment="1" applyProtection="1">
      <alignment vertical="center"/>
      <protection hidden="1" locked="0"/>
    </xf>
    <xf numFmtId="0" fontId="39" fillId="0" borderId="0" xfId="51" applyFont="1" applyFill="1" applyBorder="1" applyAlignment="1" applyProtection="1">
      <alignment horizontal="left" vertical="center"/>
      <protection hidden="1" locked="0"/>
    </xf>
    <xf numFmtId="0" fontId="39" fillId="0" borderId="0" xfId="51" applyFont="1" applyAlignment="1" applyProtection="1">
      <alignment vertical="center"/>
      <protection hidden="1" locked="0"/>
    </xf>
    <xf numFmtId="0" fontId="40" fillId="0" borderId="0" xfId="51" applyNumberFormat="1" applyFont="1" applyFill="1" applyBorder="1" applyAlignment="1" applyProtection="1">
      <alignment horizontal="left" vertical="center"/>
      <protection hidden="1" locked="0"/>
    </xf>
    <xf numFmtId="0" fontId="35" fillId="0" borderId="0" xfId="51" applyFont="1" applyFill="1" applyBorder="1" applyAlignment="1" applyProtection="1">
      <alignment horizontal="right" vertical="center"/>
      <protection hidden="1" locked="0"/>
    </xf>
    <xf numFmtId="0" fontId="39" fillId="0" borderId="0" xfId="51" applyFont="1" applyBorder="1" applyAlignment="1" applyProtection="1">
      <alignment vertical="center"/>
      <protection hidden="1" locked="0"/>
    </xf>
    <xf numFmtId="0" fontId="39" fillId="0" borderId="0" xfId="51" applyFont="1" applyFill="1" applyBorder="1" applyAlignment="1" applyProtection="1">
      <alignment horizontal="center" vertical="center"/>
      <protection hidden="1" locked="0"/>
    </xf>
    <xf numFmtId="0" fontId="35" fillId="0" borderId="0" xfId="51" applyFont="1" applyFill="1" applyBorder="1" applyAlignment="1" applyProtection="1">
      <alignment horizontal="left" vertical="center"/>
      <protection hidden="1" locked="0"/>
    </xf>
    <xf numFmtId="0" fontId="37" fillId="0" borderId="0" xfId="51" applyFont="1" applyFill="1" applyBorder="1" applyAlignment="1" applyProtection="1">
      <alignment vertical="center"/>
      <protection hidden="1" locked="0"/>
    </xf>
    <xf numFmtId="0" fontId="38" fillId="0" borderId="0" xfId="51" applyFont="1" applyFill="1" applyBorder="1" applyAlignment="1" applyProtection="1">
      <alignment vertical="center"/>
      <protection hidden="1" locked="0"/>
    </xf>
    <xf numFmtId="0" fontId="41" fillId="0" borderId="0" xfId="51" applyFont="1" applyFill="1" applyBorder="1" applyAlignment="1" applyProtection="1">
      <alignment horizontal="center" vertical="center"/>
      <protection hidden="1" locked="0"/>
    </xf>
    <xf numFmtId="0" fontId="38" fillId="0" borderId="0" xfId="52" applyFont="1" applyFill="1" applyBorder="1" applyAlignment="1" applyProtection="1">
      <alignment horizontal="center" vertical="center"/>
      <protection hidden="1" locked="0"/>
    </xf>
    <xf numFmtId="0" fontId="41" fillId="0" borderId="0" xfId="52" applyFont="1" applyFill="1" applyBorder="1" applyAlignment="1" applyProtection="1">
      <alignment horizontal="center" vertical="center"/>
      <protection hidden="1" locked="0"/>
    </xf>
    <xf numFmtId="0" fontId="41" fillId="0" borderId="0" xfId="51" applyNumberFormat="1" applyFont="1" applyBorder="1" applyAlignment="1" applyProtection="1">
      <alignment horizontal="center" vertical="center"/>
      <protection hidden="1" locked="0"/>
    </xf>
    <xf numFmtId="0" fontId="41" fillId="0" borderId="0" xfId="51" applyNumberFormat="1" applyFont="1" applyFill="1" applyBorder="1" applyAlignment="1" applyProtection="1">
      <alignment horizontal="center" vertical="center"/>
      <protection hidden="1" locked="0"/>
    </xf>
    <xf numFmtId="0" fontId="42" fillId="0" borderId="0" xfId="52" applyNumberFormat="1" applyFont="1" applyFill="1" applyBorder="1" applyAlignment="1" applyProtection="1">
      <alignment horizontal="right" vertical="center"/>
      <protection hidden="1" locked="0"/>
    </xf>
    <xf numFmtId="0" fontId="36" fillId="0" borderId="0" xfId="51" applyFont="1" applyFill="1" applyBorder="1" applyAlignment="1" applyProtection="1">
      <alignment horizontal="center" vertical="top"/>
      <protection hidden="1" locked="0"/>
    </xf>
    <xf numFmtId="49" fontId="28" fillId="0" borderId="0" xfId="51" applyNumberFormat="1" applyFont="1" applyFill="1" applyBorder="1" applyAlignment="1" applyProtection="1">
      <alignment horizontal="center" vertical="top"/>
      <protection hidden="1" locked="0"/>
    </xf>
    <xf numFmtId="167" fontId="28" fillId="0" borderId="0" xfId="51" applyNumberFormat="1" applyFont="1" applyFill="1" applyBorder="1" applyAlignment="1" applyProtection="1">
      <alignment horizontal="right" vertical="center"/>
      <protection hidden="1" locked="0"/>
    </xf>
    <xf numFmtId="0" fontId="28" fillId="0" borderId="0" xfId="52" applyNumberFormat="1" applyFont="1" applyFill="1" applyBorder="1" applyAlignment="1" applyProtection="1">
      <alignment horizontal="left" vertical="center"/>
      <protection hidden="1" locked="0"/>
    </xf>
    <xf numFmtId="1" fontId="41" fillId="0" borderId="0" xfId="51" applyNumberFormat="1" applyFont="1" applyFill="1" applyBorder="1" applyAlignment="1" applyProtection="1">
      <alignment horizontal="center" vertical="center"/>
      <protection hidden="1" locked="0"/>
    </xf>
    <xf numFmtId="0" fontId="46" fillId="0" borderId="0" xfId="0" applyFont="1" applyFill="1" applyAlignment="1">
      <alignment/>
    </xf>
    <xf numFmtId="0" fontId="46" fillId="0" borderId="0" xfId="0" applyFont="1" applyAlignment="1">
      <alignment/>
    </xf>
    <xf numFmtId="0" fontId="46" fillId="0" borderId="0" xfId="0" applyNumberFormat="1" applyFont="1" applyAlignment="1">
      <alignment/>
    </xf>
    <xf numFmtId="0" fontId="42" fillId="0" borderId="13" xfId="52" applyNumberFormat="1" applyFont="1" applyFill="1" applyBorder="1" applyAlignment="1" applyProtection="1">
      <alignment horizontal="right" vertical="center"/>
      <protection hidden="1" locked="0"/>
    </xf>
    <xf numFmtId="0" fontId="0" fillId="0" borderId="10" xfId="0" applyFill="1" applyBorder="1" applyAlignment="1">
      <alignment/>
    </xf>
    <xf numFmtId="0" fontId="34" fillId="0" borderId="0" xfId="52" applyFont="1" applyAlignment="1" applyProtection="1">
      <alignment horizontal="center"/>
      <protection hidden="1" locked="0"/>
    </xf>
    <xf numFmtId="0" fontId="47" fillId="0" borderId="0" xfId="52" applyFont="1" applyAlignment="1" applyProtection="1">
      <alignment horizontal="left"/>
      <protection hidden="1" locked="0"/>
    </xf>
    <xf numFmtId="0" fontId="46" fillId="0" borderId="0" xfId="0" applyFont="1" applyAlignment="1">
      <alignment horizontal="center"/>
    </xf>
    <xf numFmtId="0" fontId="46" fillId="0" borderId="14" xfId="0" applyFont="1" applyBorder="1" applyAlignment="1">
      <alignment horizontal="center"/>
    </xf>
    <xf numFmtId="0" fontId="46" fillId="0" borderId="15" xfId="0" applyFont="1" applyBorder="1" applyAlignment="1">
      <alignment horizontal="center"/>
    </xf>
    <xf numFmtId="1" fontId="46" fillId="0" borderId="0" xfId="0" applyNumberFormat="1" applyFont="1" applyAlignment="1">
      <alignment horizontal="center"/>
    </xf>
    <xf numFmtId="49" fontId="48" fillId="0" borderId="0" xfId="0" applyNumberFormat="1" applyFont="1" applyBorder="1" applyAlignment="1">
      <alignment horizontal="center" vertical="center"/>
    </xf>
    <xf numFmtId="0" fontId="46" fillId="0" borderId="0" xfId="0" applyFont="1" applyFill="1" applyAlignment="1">
      <alignment horizontal="center"/>
    </xf>
    <xf numFmtId="1" fontId="46" fillId="0" borderId="0" xfId="0" applyNumberFormat="1" applyFont="1" applyFill="1" applyAlignment="1">
      <alignment horizontal="center"/>
    </xf>
    <xf numFmtId="1" fontId="46" fillId="0" borderId="0" xfId="0" applyNumberFormat="1" applyFont="1" applyFill="1" applyBorder="1" applyAlignment="1">
      <alignment horizontal="center"/>
    </xf>
    <xf numFmtId="0" fontId="46" fillId="0" borderId="16" xfId="0" applyFont="1" applyBorder="1" applyAlignment="1">
      <alignment/>
    </xf>
    <xf numFmtId="0" fontId="46" fillId="0" borderId="16" xfId="0" applyFont="1" applyBorder="1" applyAlignment="1">
      <alignment horizontal="center"/>
    </xf>
    <xf numFmtId="1" fontId="48" fillId="0" borderId="0" xfId="0" applyNumberFormat="1" applyFont="1" applyFill="1" applyBorder="1" applyAlignment="1">
      <alignment horizontal="center" vertical="center"/>
    </xf>
    <xf numFmtId="49" fontId="46" fillId="0" borderId="0" xfId="0" applyNumberFormat="1" applyFont="1" applyAlignment="1">
      <alignment/>
    </xf>
    <xf numFmtId="1" fontId="48" fillId="0" borderId="0" xfId="0" applyNumberFormat="1" applyFont="1" applyBorder="1" applyAlignment="1">
      <alignment horizontal="center" vertical="center"/>
    </xf>
    <xf numFmtId="49" fontId="48" fillId="0" borderId="17" xfId="0" applyNumberFormat="1" applyFont="1" applyBorder="1" applyAlignment="1">
      <alignment horizontal="center" vertical="center"/>
    </xf>
    <xf numFmtId="0" fontId="2" fillId="0" borderId="10" xfId="0" applyFont="1" applyBorder="1" applyAlignment="1">
      <alignment horizontal="center"/>
    </xf>
    <xf numFmtId="0" fontId="1" fillId="0" borderId="10" xfId="0" applyFont="1" applyBorder="1" applyAlignment="1">
      <alignment horizontal="center"/>
    </xf>
    <xf numFmtId="0" fontId="46" fillId="19" borderId="0" xfId="0" applyFont="1" applyFill="1" applyAlignment="1">
      <alignment/>
    </xf>
    <xf numFmtId="1" fontId="51" fillId="0" borderId="0" xfId="0" applyNumberFormat="1" applyFont="1" applyFill="1" applyAlignment="1">
      <alignment horizontal="center"/>
    </xf>
    <xf numFmtId="0" fontId="0" fillId="0" borderId="18" xfId="0" applyFont="1" applyBorder="1" applyAlignment="1">
      <alignment horizontal="center"/>
    </xf>
    <xf numFmtId="0" fontId="0" fillId="0" borderId="6" xfId="0" applyFont="1" applyBorder="1" applyAlignment="1">
      <alignment/>
    </xf>
    <xf numFmtId="0" fontId="0" fillId="0" borderId="6" xfId="0" applyFont="1" applyBorder="1" applyAlignment="1">
      <alignment horizontal="center"/>
    </xf>
    <xf numFmtId="0" fontId="1" fillId="4" borderId="6" xfId="0" applyFont="1" applyFill="1" applyBorder="1" applyAlignment="1">
      <alignment horizontal="center"/>
    </xf>
    <xf numFmtId="14" fontId="36" fillId="0" borderId="0" xfId="52" applyNumberFormat="1" applyFont="1" applyAlignment="1" applyProtection="1">
      <alignment horizontal="right"/>
      <protection hidden="1" locked="0"/>
    </xf>
    <xf numFmtId="14" fontId="36" fillId="0" borderId="0" xfId="52" applyNumberFormat="1" applyFont="1" applyFill="1" applyAlignment="1" applyProtection="1">
      <alignment horizontal="right"/>
      <protection hidden="1" locked="0"/>
    </xf>
    <xf numFmtId="0" fontId="30" fillId="0" borderId="0" xfId="0" applyFont="1" applyAlignment="1" applyProtection="1">
      <alignment horizontal="center"/>
      <protection hidden="1" locked="0"/>
    </xf>
    <xf numFmtId="0" fontId="29" fillId="0" borderId="0" xfId="0" applyFont="1" applyAlignment="1" applyProtection="1">
      <alignment/>
      <protection hidden="1" locked="0"/>
    </xf>
    <xf numFmtId="0" fontId="29" fillId="0" borderId="0" xfId="0" applyFont="1" applyAlignment="1" applyProtection="1">
      <alignment/>
      <protection hidden="1" locked="0"/>
    </xf>
    <xf numFmtId="0" fontId="33" fillId="0" borderId="0" xfId="0" applyFont="1" applyAlignment="1" applyProtection="1">
      <alignment horizontal="center"/>
      <protection hidden="1" locked="0"/>
    </xf>
    <xf numFmtId="0" fontId="39" fillId="0" borderId="0" xfId="0" applyFont="1" applyAlignment="1" applyProtection="1">
      <alignment horizontal="center"/>
      <protection hidden="1" locked="0"/>
    </xf>
    <xf numFmtId="0" fontId="35" fillId="0" borderId="0" xfId="0" applyFont="1" applyAlignment="1" applyProtection="1">
      <alignment/>
      <protection hidden="1" locked="0"/>
    </xf>
    <xf numFmtId="0" fontId="29" fillId="0" borderId="0" xfId="0" applyFont="1" applyBorder="1" applyAlignment="1" applyProtection="1">
      <alignment/>
      <protection hidden="1" locked="0"/>
    </xf>
    <xf numFmtId="0" fontId="39" fillId="19" borderId="0" xfId="0" applyFont="1" applyFill="1" applyAlignment="1" applyProtection="1">
      <alignment horizontal="center"/>
      <protection hidden="1" locked="0"/>
    </xf>
    <xf numFmtId="0" fontId="35" fillId="0" borderId="0" xfId="0" applyFont="1" applyAlignment="1" applyProtection="1">
      <alignment horizontal="center"/>
      <protection hidden="1" locked="0"/>
    </xf>
    <xf numFmtId="0" fontId="29" fillId="0" borderId="11" xfId="0" applyFont="1" applyBorder="1" applyAlignment="1" applyProtection="1">
      <alignment horizontal="center"/>
      <protection hidden="1" locked="0"/>
    </xf>
    <xf numFmtId="0" fontId="29" fillId="0" borderId="12" xfId="0" applyFont="1" applyBorder="1" applyAlignment="1" applyProtection="1">
      <alignment/>
      <protection hidden="1" locked="0"/>
    </xf>
    <xf numFmtId="0" fontId="29" fillId="0" borderId="19" xfId="0" applyFont="1" applyBorder="1" applyAlignment="1" applyProtection="1">
      <alignment horizontal="center"/>
      <protection hidden="1" locked="0"/>
    </xf>
    <xf numFmtId="0" fontId="29" fillId="0" borderId="0" xfId="0" applyFont="1" applyAlignment="1" applyProtection="1">
      <alignment horizontal="right"/>
      <protection hidden="1" locked="0"/>
    </xf>
    <xf numFmtId="0" fontId="29" fillId="0" borderId="20" xfId="0" applyFont="1" applyBorder="1" applyAlignment="1" applyProtection="1">
      <alignment horizontal="center"/>
      <protection hidden="1" locked="0"/>
    </xf>
    <xf numFmtId="0" fontId="29" fillId="0" borderId="0" xfId="0" applyFont="1" applyFill="1" applyBorder="1" applyAlignment="1" applyProtection="1">
      <alignment/>
      <protection hidden="1" locked="0"/>
    </xf>
    <xf numFmtId="0" fontId="29" fillId="0" borderId="13" xfId="0" applyFont="1" applyBorder="1" applyAlignment="1" applyProtection="1">
      <alignment horizontal="center"/>
      <protection hidden="1" locked="0"/>
    </xf>
    <xf numFmtId="0" fontId="29" fillId="0" borderId="0" xfId="0" applyFont="1" applyBorder="1" applyAlignment="1" applyProtection="1">
      <alignment horizontal="center"/>
      <protection hidden="1" locked="0"/>
    </xf>
    <xf numFmtId="0" fontId="29" fillId="0" borderId="0" xfId="0" applyFont="1" applyBorder="1" applyAlignment="1" applyProtection="1">
      <alignment horizontal="right" vertical="center"/>
      <protection hidden="1" locked="0"/>
    </xf>
    <xf numFmtId="0" fontId="29" fillId="0" borderId="0" xfId="0" applyFont="1" applyFill="1" applyBorder="1" applyAlignment="1" applyProtection="1">
      <alignment horizontal="center"/>
      <protection hidden="1" locked="0"/>
    </xf>
    <xf numFmtId="0" fontId="29" fillId="0" borderId="12" xfId="0" applyFont="1" applyBorder="1" applyAlignment="1" applyProtection="1">
      <alignment horizontal="right"/>
      <protection hidden="1" locked="0"/>
    </xf>
    <xf numFmtId="0" fontId="29" fillId="0" borderId="21" xfId="0" applyFont="1" applyBorder="1" applyAlignment="1" applyProtection="1">
      <alignment horizontal="center"/>
      <protection hidden="1" locked="0"/>
    </xf>
    <xf numFmtId="0" fontId="29" fillId="0" borderId="0" xfId="0" applyFont="1" applyAlignment="1" applyProtection="1">
      <alignment horizontal="center"/>
      <protection hidden="1" locked="0"/>
    </xf>
    <xf numFmtId="0" fontId="29" fillId="0" borderId="0" xfId="0" applyFont="1" applyFill="1" applyBorder="1" applyAlignment="1" applyProtection="1">
      <alignment horizontal="right" vertical="center"/>
      <protection hidden="1" locked="0"/>
    </xf>
    <xf numFmtId="0" fontId="39" fillId="0" borderId="0" xfId="0" applyFont="1" applyFill="1" applyBorder="1" applyAlignment="1" applyProtection="1">
      <alignment horizontal="center"/>
      <protection hidden="1" locked="0"/>
    </xf>
    <xf numFmtId="0" fontId="29" fillId="0" borderId="0" xfId="0" applyFont="1" applyBorder="1" applyAlignment="1" applyProtection="1">
      <alignment horizontal="right"/>
      <protection hidden="1" locked="0"/>
    </xf>
    <xf numFmtId="0" fontId="29" fillId="0" borderId="0" xfId="0" applyFont="1" applyBorder="1" applyAlignment="1" applyProtection="1">
      <alignment/>
      <protection hidden="1" locked="0"/>
    </xf>
    <xf numFmtId="0" fontId="29" fillId="0" borderId="20" xfId="0" applyFont="1" applyBorder="1" applyAlignment="1" applyProtection="1">
      <alignment/>
      <protection hidden="1" locked="0"/>
    </xf>
    <xf numFmtId="0" fontId="29" fillId="0" borderId="0" xfId="0" applyFont="1" applyBorder="1" applyAlignment="1" applyProtection="1">
      <alignment horizontal="center" vertical="center"/>
      <protection hidden="1" locked="0"/>
    </xf>
    <xf numFmtId="0" fontId="29" fillId="0" borderId="20" xfId="0" applyFont="1" applyBorder="1" applyAlignment="1" applyProtection="1">
      <alignment/>
      <protection hidden="1" locked="0"/>
    </xf>
    <xf numFmtId="0" fontId="36" fillId="0" borderId="0" xfId="0" applyFont="1" applyFill="1" applyBorder="1" applyAlignment="1" applyProtection="1">
      <alignment horizontal="center"/>
      <protection hidden="1" locked="0"/>
    </xf>
    <xf numFmtId="0" fontId="29" fillId="0" borderId="0" xfId="0" applyFont="1" applyFill="1" applyBorder="1" applyAlignment="1" applyProtection="1">
      <alignment horizontal="right" vertical="center"/>
      <protection hidden="1" locked="0"/>
    </xf>
    <xf numFmtId="0" fontId="29" fillId="0" borderId="0" xfId="0" applyFont="1" applyFill="1" applyBorder="1" applyAlignment="1" applyProtection="1">
      <alignment/>
      <protection hidden="1" locked="0"/>
    </xf>
    <xf numFmtId="0" fontId="29" fillId="0" borderId="12" xfId="0" applyFont="1" applyBorder="1" applyAlignment="1" applyProtection="1">
      <alignment horizontal="center" vertical="center"/>
      <protection hidden="1" locked="0"/>
    </xf>
    <xf numFmtId="0" fontId="11" fillId="0" borderId="0" xfId="0" applyFont="1" applyAlignment="1" applyProtection="1">
      <alignment/>
      <protection hidden="1" locked="0"/>
    </xf>
    <xf numFmtId="0" fontId="42" fillId="0" borderId="13" xfId="51" applyNumberFormat="1" applyFont="1" applyFill="1" applyBorder="1" applyAlignment="1" applyProtection="1">
      <alignment horizontal="center" vertical="center"/>
      <protection hidden="1" locked="0"/>
    </xf>
    <xf numFmtId="0" fontId="42" fillId="0" borderId="0" xfId="51" applyNumberFormat="1" applyFont="1" applyFill="1" applyBorder="1" applyAlignment="1" applyProtection="1">
      <alignment horizontal="center" vertical="center"/>
      <protection hidden="1" locked="0"/>
    </xf>
    <xf numFmtId="14" fontId="29" fillId="0" borderId="0" xfId="0" applyNumberFormat="1" applyFont="1" applyAlignment="1" applyProtection="1">
      <alignment horizontal="right"/>
      <protection hidden="1" locked="0"/>
    </xf>
    <xf numFmtId="0" fontId="28" fillId="0" borderId="0" xfId="0" applyFont="1" applyBorder="1" applyAlignment="1" applyProtection="1">
      <alignment/>
      <protection hidden="1" locked="0"/>
    </xf>
    <xf numFmtId="0" fontId="41" fillId="19" borderId="0" xfId="0" applyFont="1" applyFill="1" applyAlignment="1" applyProtection="1">
      <alignment horizontal="center"/>
      <protection hidden="1" locked="0"/>
    </xf>
    <xf numFmtId="0" fontId="28" fillId="17" borderId="12" xfId="0" applyFont="1" applyFill="1" applyBorder="1" applyAlignment="1" applyProtection="1">
      <alignment/>
      <protection hidden="1" locked="0"/>
    </xf>
    <xf numFmtId="0" fontId="28" fillId="0" borderId="0" xfId="0" applyFont="1" applyAlignment="1" applyProtection="1">
      <alignment/>
      <protection hidden="1" locked="0"/>
    </xf>
    <xf numFmtId="0" fontId="36" fillId="0" borderId="0" xfId="0" applyFont="1" applyAlignment="1" applyProtection="1">
      <alignment horizontal="center"/>
      <protection hidden="1" locked="0"/>
    </xf>
    <xf numFmtId="0" fontId="41" fillId="0" borderId="0" xfId="0" applyFont="1" applyAlignment="1" applyProtection="1">
      <alignment horizontal="center"/>
      <protection hidden="1" locked="0"/>
    </xf>
    <xf numFmtId="0" fontId="28" fillId="0" borderId="11" xfId="0" applyFont="1" applyBorder="1" applyAlignment="1" applyProtection="1">
      <alignment horizontal="center"/>
      <protection hidden="1" locked="0"/>
    </xf>
    <xf numFmtId="0" fontId="28" fillId="0" borderId="12" xfId="0" applyFont="1" applyBorder="1" applyAlignment="1" applyProtection="1">
      <alignment/>
      <protection hidden="1" locked="0"/>
    </xf>
    <xf numFmtId="0" fontId="28" fillId="0" borderId="0" xfId="0" applyFont="1" applyAlignment="1" applyProtection="1">
      <alignment horizontal="right"/>
      <protection hidden="1" locked="0"/>
    </xf>
    <xf numFmtId="0" fontId="28" fillId="0" borderId="0" xfId="0" applyFont="1" applyAlignment="1" applyProtection="1">
      <alignment horizontal="center"/>
      <protection hidden="1" locked="0"/>
    </xf>
    <xf numFmtId="0" fontId="28" fillId="0" borderId="13" xfId="0" applyFont="1" applyFill="1" applyBorder="1" applyAlignment="1" applyProtection="1">
      <alignment/>
      <protection hidden="1" locked="0"/>
    </xf>
    <xf numFmtId="0" fontId="28" fillId="0" borderId="13" xfId="0" applyFont="1" applyBorder="1" applyAlignment="1" applyProtection="1">
      <alignment horizontal="center"/>
      <protection hidden="1" locked="0"/>
    </xf>
    <xf numFmtId="0" fontId="28" fillId="24" borderId="12" xfId="0" applyFont="1" applyFill="1" applyBorder="1" applyAlignment="1" applyProtection="1">
      <alignment/>
      <protection hidden="1" locked="0"/>
    </xf>
    <xf numFmtId="0" fontId="28" fillId="0" borderId="0" xfId="0" applyFont="1" applyBorder="1" applyAlignment="1" applyProtection="1">
      <alignment horizontal="center"/>
      <protection hidden="1" locked="0"/>
    </xf>
    <xf numFmtId="0" fontId="28" fillId="0" borderId="0" xfId="0" applyFont="1" applyBorder="1" applyAlignment="1" applyProtection="1">
      <alignment horizontal="right" vertical="center"/>
      <protection hidden="1" locked="0"/>
    </xf>
    <xf numFmtId="0" fontId="28" fillId="0" borderId="22" xfId="0" applyFont="1" applyBorder="1" applyAlignment="1" applyProtection="1">
      <alignment horizontal="center"/>
      <protection hidden="1" locked="0"/>
    </xf>
    <xf numFmtId="0" fontId="28" fillId="0" borderId="12" xfId="0" applyFont="1" applyBorder="1" applyAlignment="1" applyProtection="1">
      <alignment horizontal="right"/>
      <protection hidden="1" locked="0"/>
    </xf>
    <xf numFmtId="0" fontId="28" fillId="0" borderId="13" xfId="0" applyFont="1" applyBorder="1" applyAlignment="1" applyProtection="1">
      <alignment/>
      <protection hidden="1" locked="0"/>
    </xf>
    <xf numFmtId="0" fontId="28" fillId="0" borderId="0" xfId="0" applyFont="1" applyFill="1" applyBorder="1" applyAlignment="1" applyProtection="1">
      <alignment/>
      <protection hidden="1" locked="0"/>
    </xf>
    <xf numFmtId="0" fontId="41" fillId="0" borderId="0" xfId="0" applyFont="1" applyFill="1" applyBorder="1" applyAlignment="1" applyProtection="1">
      <alignment horizontal="center"/>
      <protection hidden="1" locked="0"/>
    </xf>
    <xf numFmtId="0" fontId="28" fillId="0" borderId="0" xfId="0" applyFont="1" applyFill="1" applyBorder="1" applyAlignment="1" applyProtection="1">
      <alignment horizontal="center"/>
      <protection hidden="1" locked="0"/>
    </xf>
    <xf numFmtId="0" fontId="29" fillId="0" borderId="0" xfId="0" applyFont="1" applyFill="1" applyAlignment="1" applyProtection="1">
      <alignment/>
      <protection hidden="1" locked="0"/>
    </xf>
    <xf numFmtId="14" fontId="34" fillId="0" borderId="0" xfId="0" applyNumberFormat="1" applyFont="1" applyFill="1" applyAlignment="1" applyProtection="1">
      <alignment horizontal="right"/>
      <protection hidden="1" locked="0"/>
    </xf>
    <xf numFmtId="0" fontId="35" fillId="0" borderId="0" xfId="0" applyFont="1" applyFill="1" applyAlignment="1" applyProtection="1">
      <alignment horizontal="center"/>
      <protection hidden="1" locked="0"/>
    </xf>
    <xf numFmtId="0" fontId="29" fillId="0" borderId="0" xfId="0" applyFont="1" applyFill="1" applyAlignment="1" applyProtection="1">
      <alignment/>
      <protection hidden="1" locked="0"/>
    </xf>
    <xf numFmtId="0" fontId="29" fillId="0" borderId="13" xfId="0" applyFont="1" applyFill="1" applyBorder="1" applyAlignment="1" applyProtection="1">
      <alignment/>
      <protection hidden="1" locked="0"/>
    </xf>
    <xf numFmtId="0" fontId="29" fillId="0" borderId="13" xfId="0" applyFont="1" applyFill="1" applyBorder="1" applyAlignment="1" applyProtection="1">
      <alignment horizontal="center"/>
      <protection hidden="1" locked="0"/>
    </xf>
    <xf numFmtId="0" fontId="29" fillId="0" borderId="22" xfId="0" applyFont="1" applyBorder="1" applyAlignment="1" applyProtection="1">
      <alignment horizontal="center"/>
      <protection hidden="1" locked="0"/>
    </xf>
    <xf numFmtId="0" fontId="29" fillId="0" borderId="11" xfId="0" applyFont="1" applyFill="1" applyBorder="1" applyAlignment="1" applyProtection="1">
      <alignment horizontal="center"/>
      <protection hidden="1" locked="0"/>
    </xf>
    <xf numFmtId="0" fontId="29" fillId="0" borderId="13" xfId="0" applyFont="1" applyFill="1" applyBorder="1" applyAlignment="1" applyProtection="1">
      <alignment/>
      <protection hidden="1" locked="0"/>
    </xf>
    <xf numFmtId="0" fontId="39" fillId="0" borderId="0" xfId="0" applyFont="1" applyBorder="1" applyAlignment="1" applyProtection="1">
      <alignment horizontal="center"/>
      <protection hidden="1" locked="0"/>
    </xf>
    <xf numFmtId="0" fontId="39" fillId="0" borderId="0" xfId="0" applyFont="1" applyBorder="1" applyAlignment="1" applyProtection="1">
      <alignment/>
      <protection hidden="1" locked="0"/>
    </xf>
    <xf numFmtId="0" fontId="35" fillId="0" borderId="0" xfId="0" applyFont="1" applyAlignment="1" applyProtection="1">
      <alignment/>
      <protection hidden="1" locked="0"/>
    </xf>
    <xf numFmtId="0" fontId="29" fillId="0" borderId="0" xfId="0" applyFont="1" applyAlignment="1" applyProtection="1">
      <alignment horizontal="center"/>
      <protection hidden="1" locked="0"/>
    </xf>
    <xf numFmtId="0" fontId="29" fillId="0" borderId="0" xfId="0" applyFont="1" applyBorder="1" applyAlignment="1" applyProtection="1">
      <alignment horizontal="center"/>
      <protection hidden="1" locked="0"/>
    </xf>
    <xf numFmtId="0" fontId="39" fillId="0" borderId="0" xfId="0" applyFont="1" applyBorder="1" applyAlignment="1" applyProtection="1">
      <alignment horizontal="center"/>
      <protection hidden="1" locked="0"/>
    </xf>
    <xf numFmtId="0" fontId="0" fillId="0" borderId="0" xfId="0" applyBorder="1" applyAlignment="1" applyProtection="1">
      <alignment/>
      <protection hidden="1" locked="0"/>
    </xf>
    <xf numFmtId="0" fontId="0" fillId="0" borderId="10" xfId="0" applyBorder="1" applyAlignment="1" applyProtection="1">
      <alignment/>
      <protection hidden="1" locked="0"/>
    </xf>
    <xf numFmtId="0" fontId="1" fillId="0" borderId="0" xfId="0" applyFont="1" applyBorder="1" applyAlignment="1" applyProtection="1">
      <alignment/>
      <protection hidden="1" locked="0"/>
    </xf>
    <xf numFmtId="0" fontId="55" fillId="24" borderId="0" xfId="0" applyFont="1" applyFill="1" applyBorder="1" applyAlignment="1" applyProtection="1">
      <alignment horizontal="center"/>
      <protection hidden="1" locked="0"/>
    </xf>
    <xf numFmtId="0" fontId="55" fillId="24" borderId="10" xfId="0" applyFont="1" applyFill="1" applyBorder="1" applyAlignment="1" applyProtection="1">
      <alignment horizontal="center"/>
      <protection hidden="1" locked="0"/>
    </xf>
    <xf numFmtId="0" fontId="2" fillId="0" borderId="23" xfId="0" applyFont="1" applyFill="1" applyBorder="1" applyAlignment="1" applyProtection="1">
      <alignment horizontal="center"/>
      <protection hidden="1" locked="0"/>
    </xf>
    <xf numFmtId="0" fontId="2" fillId="0" borderId="24" xfId="0" applyFont="1" applyBorder="1" applyAlignment="1" applyProtection="1">
      <alignment horizontal="center"/>
      <protection hidden="1" locked="0"/>
    </xf>
    <xf numFmtId="0" fontId="1" fillId="0" borderId="24" xfId="0" applyFont="1" applyBorder="1" applyAlignment="1" applyProtection="1">
      <alignment horizontal="center"/>
      <protection hidden="1" locked="0"/>
    </xf>
    <xf numFmtId="0" fontId="2" fillId="0" borderId="24" xfId="0" applyFont="1" applyBorder="1" applyAlignment="1" applyProtection="1">
      <alignment horizontal="center"/>
      <protection hidden="1" locked="0"/>
    </xf>
    <xf numFmtId="0" fontId="55" fillId="0" borderId="0" xfId="0" applyFont="1" applyFill="1" applyBorder="1" applyAlignment="1" applyProtection="1">
      <alignment horizontal="center"/>
      <protection hidden="1" locked="0"/>
    </xf>
    <xf numFmtId="0" fontId="26" fillId="0" borderId="22" xfId="0" applyFont="1" applyBorder="1" applyAlignment="1" applyProtection="1">
      <alignment/>
      <protection hidden="1" locked="0"/>
    </xf>
    <xf numFmtId="0" fontId="26" fillId="0" borderId="22" xfId="0" applyFont="1" applyBorder="1" applyAlignment="1" applyProtection="1">
      <alignment horizontal="center"/>
      <protection hidden="1" locked="0"/>
    </xf>
    <xf numFmtId="0" fontId="0" fillId="0" borderId="0" xfId="0" applyBorder="1" applyAlignment="1" applyProtection="1">
      <alignment/>
      <protection hidden="1" locked="0"/>
    </xf>
    <xf numFmtId="0" fontId="1" fillId="0" borderId="0" xfId="0" applyFont="1" applyBorder="1" applyAlignment="1" applyProtection="1">
      <alignment horizontal="center"/>
      <protection hidden="1" locked="0"/>
    </xf>
    <xf numFmtId="0" fontId="2" fillId="0" borderId="0" xfId="0" applyFont="1" applyBorder="1" applyAlignment="1" applyProtection="1">
      <alignment horizontal="center"/>
      <protection hidden="1" locked="0"/>
    </xf>
    <xf numFmtId="0" fontId="0" fillId="0" borderId="0" xfId="0" applyFont="1" applyBorder="1" applyAlignment="1" applyProtection="1">
      <alignment/>
      <protection hidden="1" locked="0"/>
    </xf>
    <xf numFmtId="0" fontId="0" fillId="0" borderId="0" xfId="0" applyFill="1" applyBorder="1" applyAlignment="1" applyProtection="1">
      <alignment horizontal="center"/>
      <protection hidden="1" locked="0"/>
    </xf>
    <xf numFmtId="0" fontId="29" fillId="0" borderId="0" xfId="51" applyFont="1" applyFill="1" applyBorder="1" applyAlignment="1" applyProtection="1">
      <alignment horizontal="left" vertical="center"/>
      <protection hidden="1" locked="0"/>
    </xf>
    <xf numFmtId="49" fontId="1" fillId="0" borderId="0" xfId="0" applyNumberFormat="1" applyFont="1" applyBorder="1" applyAlignment="1" applyProtection="1">
      <alignment/>
      <protection hidden="1" locked="0"/>
    </xf>
    <xf numFmtId="0" fontId="0" fillId="0" borderId="25" xfId="0" applyFont="1" applyBorder="1" applyAlignment="1" applyProtection="1">
      <alignment horizontal="center"/>
      <protection hidden="1" locked="0"/>
    </xf>
    <xf numFmtId="0" fontId="1" fillId="0" borderId="25" xfId="0" applyFont="1" applyBorder="1" applyAlignment="1" applyProtection="1">
      <alignment horizontal="center"/>
      <protection hidden="1" locked="0"/>
    </xf>
    <xf numFmtId="0" fontId="2" fillId="0" borderId="25" xfId="0" applyFont="1" applyBorder="1" applyAlignment="1" applyProtection="1">
      <alignment horizontal="center"/>
      <protection hidden="1" locked="0"/>
    </xf>
    <xf numFmtId="0" fontId="0" fillId="0" borderId="0" xfId="0" applyFont="1" applyBorder="1" applyAlignment="1" applyProtection="1">
      <alignment horizontal="center"/>
      <protection hidden="1" locked="0"/>
    </xf>
    <xf numFmtId="0" fontId="1" fillId="0" borderId="0" xfId="0" applyFont="1" applyBorder="1" applyAlignment="1" applyProtection="1">
      <alignment horizontal="center"/>
      <protection hidden="1" locked="0"/>
    </xf>
    <xf numFmtId="0" fontId="0" fillId="0" borderId="0" xfId="0" applyNumberFormat="1" applyFont="1" applyBorder="1" applyAlignment="1" applyProtection="1">
      <alignment/>
      <protection hidden="1" locked="0"/>
    </xf>
    <xf numFmtId="49" fontId="7" fillId="0" borderId="0" xfId="0" applyNumberFormat="1" applyFont="1" applyBorder="1" applyAlignment="1" applyProtection="1">
      <alignment/>
      <protection hidden="1" locked="0"/>
    </xf>
    <xf numFmtId="0" fontId="7" fillId="0" borderId="0" xfId="0" applyFont="1" applyBorder="1" applyAlignment="1" applyProtection="1">
      <alignment/>
      <protection hidden="1" locked="0"/>
    </xf>
    <xf numFmtId="0" fontId="1" fillId="17" borderId="0" xfId="0" applyFont="1" applyFill="1" applyBorder="1" applyAlignment="1" applyProtection="1">
      <alignment horizontal="center"/>
      <protection hidden="1" locked="0"/>
    </xf>
    <xf numFmtId="0" fontId="0" fillId="0" borderId="0" xfId="0" applyFill="1" applyBorder="1" applyAlignment="1" applyProtection="1">
      <alignment/>
      <protection hidden="1" locked="0"/>
    </xf>
    <xf numFmtId="0" fontId="0" fillId="0" borderId="10" xfId="0" applyFont="1" applyBorder="1" applyAlignment="1" applyProtection="1">
      <alignment horizontal="center"/>
      <protection hidden="1" locked="0"/>
    </xf>
    <xf numFmtId="0" fontId="0" fillId="0" borderId="10" xfId="0" applyFill="1" applyBorder="1" applyAlignment="1" applyProtection="1">
      <alignment/>
      <protection hidden="1" locked="0"/>
    </xf>
    <xf numFmtId="0" fontId="1" fillId="0" borderId="0" xfId="0" applyFont="1" applyFill="1" applyBorder="1" applyAlignment="1" applyProtection="1">
      <alignment horizontal="center"/>
      <protection hidden="1" locked="0"/>
    </xf>
    <xf numFmtId="0" fontId="1" fillId="0" borderId="0" xfId="0" applyFont="1" applyFill="1" applyBorder="1" applyAlignment="1" applyProtection="1">
      <alignment horizontal="center"/>
      <protection hidden="1" locked="0"/>
    </xf>
    <xf numFmtId="0" fontId="29" fillId="0" borderId="0" xfId="52" applyFont="1" applyFill="1" applyProtection="1">
      <alignment/>
      <protection hidden="1" locked="0"/>
    </xf>
    <xf numFmtId="0" fontId="0" fillId="0" borderId="10" xfId="0" applyFill="1" applyBorder="1" applyAlignment="1" applyProtection="1">
      <alignment horizontal="center"/>
      <protection hidden="1" locked="0"/>
    </xf>
    <xf numFmtId="0" fontId="0" fillId="0" borderId="0" xfId="0" applyFont="1" applyFill="1" applyBorder="1" applyAlignment="1" applyProtection="1">
      <alignment horizontal="center"/>
      <protection hidden="1" locked="0"/>
    </xf>
    <xf numFmtId="0" fontId="1" fillId="0" borderId="10" xfId="0" applyFont="1" applyFill="1" applyBorder="1" applyAlignment="1" applyProtection="1">
      <alignment horizontal="center"/>
      <protection hidden="1" locked="0"/>
    </xf>
    <xf numFmtId="0" fontId="40" fillId="0" borderId="0" xfId="51" applyNumberFormat="1" applyFont="1" applyFill="1" applyBorder="1" applyAlignment="1" applyProtection="1">
      <alignment horizontal="left" vertical="center"/>
      <protection hidden="1" locked="0"/>
    </xf>
    <xf numFmtId="0" fontId="35" fillId="0" borderId="0" xfId="51" applyFont="1" applyFill="1" applyBorder="1" applyAlignment="1" applyProtection="1">
      <alignment horizontal="right" vertical="center"/>
      <protection hidden="1" locked="0"/>
    </xf>
    <xf numFmtId="0" fontId="33" fillId="0" borderId="0" xfId="52" applyFont="1" applyFill="1" applyAlignment="1" applyProtection="1">
      <alignment horizontal="center"/>
      <protection hidden="1" locked="0"/>
    </xf>
    <xf numFmtId="0" fontId="29" fillId="0" borderId="0" xfId="52" applyFont="1" applyFill="1" applyAlignment="1" applyProtection="1">
      <alignment horizontal="center"/>
      <protection hidden="1" locked="0"/>
    </xf>
    <xf numFmtId="0" fontId="41" fillId="0" borderId="0" xfId="52" applyFont="1" applyFill="1" applyAlignment="1" applyProtection="1">
      <alignment horizontal="center"/>
      <protection hidden="1" locked="0"/>
    </xf>
    <xf numFmtId="0" fontId="39" fillId="0" borderId="0" xfId="52" applyFont="1" applyFill="1" applyAlignment="1" applyProtection="1">
      <alignment horizontal="center"/>
      <protection hidden="1" locked="0"/>
    </xf>
    <xf numFmtId="0" fontId="52" fillId="0" borderId="0" xfId="52" applyFont="1" applyFill="1" applyAlignment="1" applyProtection="1">
      <alignment horizontal="center"/>
      <protection hidden="1" locked="0"/>
    </xf>
    <xf numFmtId="0" fontId="41" fillId="0" borderId="6" xfId="52" applyFont="1" applyFill="1" applyBorder="1" applyAlignment="1" applyProtection="1">
      <alignment horizontal="center"/>
      <protection hidden="1" locked="0"/>
    </xf>
    <xf numFmtId="0" fontId="28" fillId="0" borderId="6" xfId="52" applyFont="1" applyFill="1" applyBorder="1" applyProtection="1">
      <alignment/>
      <protection hidden="1" locked="0"/>
    </xf>
    <xf numFmtId="0" fontId="1" fillId="0" borderId="6" xfId="0" applyFont="1" applyFill="1" applyBorder="1" applyAlignment="1">
      <alignment horizontal="center"/>
    </xf>
    <xf numFmtId="0" fontId="0" fillId="0" borderId="26" xfId="0" applyFont="1" applyBorder="1" applyAlignment="1">
      <alignment horizontal="center"/>
    </xf>
    <xf numFmtId="0" fontId="1" fillId="4" borderId="27" xfId="0" applyFont="1" applyFill="1" applyBorder="1" applyAlignment="1">
      <alignment horizontal="center"/>
    </xf>
    <xf numFmtId="0" fontId="0" fillId="0" borderId="27" xfId="0" applyFont="1" applyBorder="1" applyAlignment="1">
      <alignment/>
    </xf>
    <xf numFmtId="0" fontId="0" fillId="0" borderId="27" xfId="0" applyFont="1" applyBorder="1" applyAlignment="1">
      <alignment horizontal="center"/>
    </xf>
    <xf numFmtId="0" fontId="1" fillId="0" borderId="27" xfId="0" applyFont="1" applyFill="1" applyBorder="1" applyAlignment="1">
      <alignment horizontal="center"/>
    </xf>
    <xf numFmtId="0" fontId="46" fillId="0" borderId="0" xfId="0" applyFont="1" applyBorder="1" applyAlignment="1">
      <alignment horizontal="center"/>
    </xf>
    <xf numFmtId="0" fontId="51" fillId="0" borderId="0" xfId="0" applyFont="1" applyAlignment="1">
      <alignment/>
    </xf>
    <xf numFmtId="0" fontId="51" fillId="0" borderId="0" xfId="0" applyFont="1" applyFill="1" applyAlignment="1">
      <alignment/>
    </xf>
    <xf numFmtId="0" fontId="0" fillId="0" borderId="0" xfId="0" applyFont="1" applyBorder="1" applyAlignment="1" applyProtection="1">
      <alignment/>
      <protection hidden="1" locked="0"/>
    </xf>
    <xf numFmtId="0" fontId="58" fillId="0" borderId="0" xfId="0" applyFont="1" applyAlignment="1" applyProtection="1">
      <alignment/>
      <protection hidden="1" locked="0"/>
    </xf>
    <xf numFmtId="0" fontId="0" fillId="0" borderId="0" xfId="0" applyFill="1" applyAlignment="1">
      <alignment/>
    </xf>
    <xf numFmtId="16" fontId="0" fillId="0" borderId="0" xfId="0" applyNumberFormat="1" applyAlignment="1">
      <alignment/>
    </xf>
    <xf numFmtId="0" fontId="29" fillId="0" borderId="12" xfId="0" applyFont="1" applyFill="1" applyBorder="1" applyAlignment="1" applyProtection="1">
      <alignment/>
      <protection hidden="1" locked="0"/>
    </xf>
    <xf numFmtId="0" fontId="29" fillId="0" borderId="21" xfId="0" applyFont="1" applyFill="1" applyBorder="1" applyAlignment="1" applyProtection="1">
      <alignment horizontal="center"/>
      <protection hidden="1" locked="0"/>
    </xf>
    <xf numFmtId="0" fontId="29" fillId="0" borderId="0" xfId="0" applyFont="1" applyFill="1" applyBorder="1" applyAlignment="1" applyProtection="1">
      <alignment horizontal="center" vertical="center"/>
      <protection hidden="1" locked="0"/>
    </xf>
    <xf numFmtId="0" fontId="0" fillId="0" borderId="0" xfId="0" applyNumberFormat="1" applyBorder="1" applyAlignment="1" applyProtection="1">
      <alignment/>
      <protection hidden="1" locked="0"/>
    </xf>
    <xf numFmtId="0" fontId="2" fillId="0" borderId="0" xfId="0" applyNumberFormat="1" applyFont="1" applyBorder="1" applyAlignment="1" applyProtection="1">
      <alignment horizontal="center"/>
      <protection hidden="1" locked="0"/>
    </xf>
    <xf numFmtId="14" fontId="36" fillId="0" borderId="0" xfId="52" applyNumberFormat="1" applyFont="1" applyAlignment="1" applyProtection="1">
      <alignment horizontal="right"/>
      <protection hidden="1" locked="0"/>
    </xf>
    <xf numFmtId="0" fontId="39" fillId="0" borderId="0" xfId="51" applyFont="1" applyFill="1" applyBorder="1" applyAlignment="1" applyProtection="1">
      <alignment vertical="center"/>
      <protection hidden="1" locked="0"/>
    </xf>
    <xf numFmtId="0" fontId="41" fillId="0" borderId="0" xfId="0" applyFont="1" applyFill="1" applyAlignment="1" applyProtection="1">
      <alignment horizontal="center"/>
      <protection hidden="1" locked="0"/>
    </xf>
    <xf numFmtId="0" fontId="28" fillId="0" borderId="0" xfId="0" applyFont="1" applyFill="1" applyBorder="1" applyAlignment="1" applyProtection="1">
      <alignment horizontal="right"/>
      <protection hidden="1" locked="0"/>
    </xf>
    <xf numFmtId="0" fontId="28" fillId="0" borderId="0" xfId="0" applyFont="1" applyFill="1" applyBorder="1" applyAlignment="1" applyProtection="1">
      <alignment horizontal="right" vertical="center"/>
      <protection hidden="1" locked="0"/>
    </xf>
    <xf numFmtId="0" fontId="28" fillId="0" borderId="0" xfId="0" applyFont="1" applyFill="1" applyBorder="1" applyAlignment="1" applyProtection="1">
      <alignment horizontal="center" vertical="center"/>
      <protection hidden="1" locked="0"/>
    </xf>
    <xf numFmtId="0" fontId="28" fillId="0" borderId="13" xfId="0" applyFont="1" applyFill="1" applyBorder="1" applyAlignment="1" applyProtection="1">
      <alignment horizontal="center"/>
      <protection hidden="1" locked="0"/>
    </xf>
    <xf numFmtId="0" fontId="29" fillId="0" borderId="0" xfId="51" applyFont="1" applyFill="1" applyBorder="1" applyAlignment="1" applyProtection="1">
      <alignment horizontal="right" vertical="center"/>
      <protection hidden="1" locked="0"/>
    </xf>
    <xf numFmtId="0" fontId="41" fillId="24" borderId="14" xfId="51" applyFont="1" applyFill="1" applyBorder="1" applyAlignment="1" applyProtection="1">
      <alignment horizontal="center" vertical="center"/>
      <protection hidden="1" locked="0"/>
    </xf>
    <xf numFmtId="0" fontId="40" fillId="24" borderId="14" xfId="52" applyFont="1" applyFill="1" applyBorder="1" applyAlignment="1" applyProtection="1">
      <alignment horizontal="center" vertical="center"/>
      <protection hidden="1" locked="0"/>
    </xf>
    <xf numFmtId="0" fontId="42" fillId="0" borderId="28" xfId="51" applyNumberFormat="1" applyFont="1" applyFill="1" applyBorder="1" applyAlignment="1" applyProtection="1">
      <alignment horizontal="center" vertical="center"/>
      <protection hidden="1" locked="0"/>
    </xf>
    <xf numFmtId="0" fontId="40" fillId="0" borderId="0" xfId="51" applyFont="1" applyFill="1" applyBorder="1" applyAlignment="1" applyProtection="1">
      <alignment vertical="center"/>
      <protection hidden="1" locked="0"/>
    </xf>
    <xf numFmtId="0" fontId="41" fillId="24" borderId="29" xfId="52" applyFont="1" applyFill="1" applyBorder="1" applyAlignment="1" applyProtection="1">
      <alignment horizontal="center" vertical="center"/>
      <protection hidden="1" locked="0"/>
    </xf>
    <xf numFmtId="0" fontId="29" fillId="0" borderId="0" xfId="0" applyFont="1" applyBorder="1" applyAlignment="1" applyProtection="1">
      <alignment horizontal="right" vertical="center"/>
      <protection hidden="1" locked="0"/>
    </xf>
    <xf numFmtId="0" fontId="29" fillId="0" borderId="0" xfId="0" applyFont="1" applyBorder="1" applyAlignment="1" applyProtection="1">
      <alignment horizontal="right"/>
      <protection hidden="1" locked="0"/>
    </xf>
    <xf numFmtId="0" fontId="39" fillId="0" borderId="0" xfId="0" applyFont="1" applyFill="1" applyAlignment="1" applyProtection="1">
      <alignment horizontal="center"/>
      <protection hidden="1" locked="0"/>
    </xf>
    <xf numFmtId="0" fontId="36" fillId="0" borderId="0" xfId="0" applyFont="1" applyAlignment="1" applyProtection="1">
      <alignment horizontal="right"/>
      <protection hidden="1" locked="0"/>
    </xf>
    <xf numFmtId="0" fontId="29" fillId="0" borderId="0" xfId="0" applyFont="1" applyFill="1" applyBorder="1" applyAlignment="1" applyProtection="1">
      <alignment horizontal="center"/>
      <protection hidden="1" locked="0"/>
    </xf>
    <xf numFmtId="0" fontId="62" fillId="0" borderId="0" xfId="0" applyFont="1" applyBorder="1" applyAlignment="1">
      <alignment horizontal="left"/>
    </xf>
    <xf numFmtId="0" fontId="62" fillId="25" borderId="0" xfId="0" applyFont="1" applyFill="1" applyBorder="1" applyAlignment="1">
      <alignment horizontal="center"/>
    </xf>
    <xf numFmtId="0" fontId="35" fillId="0" borderId="0" xfId="0" applyFont="1" applyFill="1" applyAlignment="1" applyProtection="1">
      <alignment/>
      <protection hidden="1" locked="0"/>
    </xf>
    <xf numFmtId="0" fontId="29" fillId="0" borderId="0" xfId="0" applyFont="1" applyFill="1" applyAlignment="1" applyProtection="1">
      <alignment horizontal="center"/>
      <protection hidden="1" locked="0"/>
    </xf>
    <xf numFmtId="0" fontId="29" fillId="0" borderId="20" xfId="0" applyFont="1" applyFill="1" applyBorder="1" applyAlignment="1" applyProtection="1">
      <alignment horizontal="center"/>
      <protection hidden="1" locked="0"/>
    </xf>
    <xf numFmtId="0" fontId="29" fillId="0" borderId="13" xfId="0" applyFont="1" applyFill="1" applyBorder="1" applyAlignment="1" applyProtection="1">
      <alignment horizontal="right" vertical="center"/>
      <protection hidden="1" locked="0"/>
    </xf>
    <xf numFmtId="0" fontId="63" fillId="0" borderId="0" xfId="0" applyFont="1" applyAlignment="1" applyProtection="1">
      <alignment horizontal="center"/>
      <protection hidden="1" locked="0"/>
    </xf>
    <xf numFmtId="0" fontId="59" fillId="0" borderId="0" xfId="0" applyFont="1" applyBorder="1" applyAlignment="1" applyProtection="1">
      <alignment/>
      <protection hidden="1" locked="0"/>
    </xf>
    <xf numFmtId="0" fontId="57" fillId="0" borderId="0" xfId="0" applyFont="1" applyAlignment="1" applyProtection="1">
      <alignment/>
      <protection hidden="1" locked="0"/>
    </xf>
    <xf numFmtId="0" fontId="0" fillId="0" borderId="0" xfId="0" applyFill="1" applyBorder="1" applyAlignment="1">
      <alignment/>
    </xf>
    <xf numFmtId="0" fontId="29" fillId="0" borderId="0" xfId="0" applyFont="1" applyFill="1" applyAlignment="1" applyProtection="1">
      <alignment horizontal="right"/>
      <protection hidden="1" locked="0"/>
    </xf>
    <xf numFmtId="0" fontId="29" fillId="0" borderId="0" xfId="0" applyFont="1" applyFill="1" applyBorder="1" applyAlignment="1" applyProtection="1">
      <alignment horizontal="center" vertical="center"/>
      <protection hidden="1" locked="0"/>
    </xf>
    <xf numFmtId="0" fontId="35" fillId="0" borderId="0" xfId="0" applyFont="1" applyBorder="1" applyAlignment="1" applyProtection="1">
      <alignment horizontal="center"/>
      <protection hidden="1" locked="0"/>
    </xf>
    <xf numFmtId="0" fontId="39" fillId="0" borderId="0" xfId="0" applyFont="1" applyFill="1" applyBorder="1" applyAlignment="1" applyProtection="1">
      <alignment horizontal="center" vertical="center"/>
      <protection hidden="1" locked="0"/>
    </xf>
    <xf numFmtId="0" fontId="41" fillId="0" borderId="0" xfId="0" applyFont="1" applyBorder="1" applyAlignment="1" applyProtection="1">
      <alignment horizontal="center"/>
      <protection hidden="1" locked="0"/>
    </xf>
    <xf numFmtId="0" fontId="29" fillId="0" borderId="0" xfId="0" applyFont="1" applyFill="1" applyBorder="1" applyAlignment="1" applyProtection="1">
      <alignment horizontal="right"/>
      <protection hidden="1" locked="0"/>
    </xf>
    <xf numFmtId="0" fontId="64" fillId="0" borderId="0" xfId="0" applyFont="1" applyFill="1" applyBorder="1" applyAlignment="1" applyProtection="1">
      <alignment horizontal="center"/>
      <protection hidden="1" locked="0"/>
    </xf>
    <xf numFmtId="0" fontId="29" fillId="0" borderId="0" xfId="0" applyNumberFormat="1" applyFont="1" applyAlignment="1" applyProtection="1">
      <alignment/>
      <protection hidden="1" locked="0"/>
    </xf>
    <xf numFmtId="0" fontId="33" fillId="0" borderId="0" xfId="52" applyFont="1" applyAlignment="1" applyProtection="1">
      <alignment/>
      <protection hidden="1" locked="0"/>
    </xf>
    <xf numFmtId="0" fontId="53" fillId="0" borderId="0" xfId="0" applyFont="1" applyAlignment="1" applyProtection="1">
      <alignment/>
      <protection hidden="1" locked="0"/>
    </xf>
    <xf numFmtId="14" fontId="36" fillId="0" borderId="0" xfId="52" applyNumberFormat="1" applyFont="1" applyAlignment="1" applyProtection="1">
      <alignment/>
      <protection hidden="1" locked="0"/>
    </xf>
    <xf numFmtId="0" fontId="0" fillId="0" borderId="0" xfId="0" applyFont="1" applyBorder="1" applyAlignment="1">
      <alignment/>
    </xf>
    <xf numFmtId="0" fontId="49" fillId="0" borderId="0" xfId="0" applyFont="1" applyAlignment="1" applyProtection="1">
      <alignment horizontal="center"/>
      <protection hidden="1" locked="0"/>
    </xf>
    <xf numFmtId="0" fontId="49" fillId="0" borderId="0" xfId="0" applyFont="1" applyFill="1" applyAlignment="1" applyProtection="1">
      <alignment horizontal="center"/>
      <protection hidden="1" locked="0"/>
    </xf>
    <xf numFmtId="0" fontId="50" fillId="17" borderId="0" xfId="0" applyFont="1" applyFill="1" applyBorder="1" applyAlignment="1" applyProtection="1">
      <alignment horizontal="center" textRotation="255"/>
      <protection hidden="1" locked="0"/>
    </xf>
    <xf numFmtId="0" fontId="36" fillId="0" borderId="0" xfId="0" applyFont="1" applyFill="1" applyAlignment="1" applyProtection="1">
      <alignment horizontal="right"/>
      <protection hidden="1" locked="0"/>
    </xf>
    <xf numFmtId="14" fontId="36" fillId="0" borderId="0" xfId="0" applyNumberFormat="1" applyFont="1" applyFill="1" applyAlignment="1" applyProtection="1">
      <alignment horizontal="right"/>
      <protection hidden="1" locked="0"/>
    </xf>
    <xf numFmtId="0" fontId="66" fillId="0" borderId="0" xfId="0" applyFont="1" applyAlignment="1" applyProtection="1">
      <alignment/>
      <protection hidden="1" locked="0"/>
    </xf>
    <xf numFmtId="0" fontId="28" fillId="0" borderId="0" xfId="0" applyFont="1" applyBorder="1" applyAlignment="1" applyProtection="1">
      <alignment horizontal="center" vertical="center"/>
      <protection hidden="1" locked="0"/>
    </xf>
    <xf numFmtId="0" fontId="36" fillId="0" borderId="0" xfId="0" applyFont="1" applyFill="1" applyAlignment="1" applyProtection="1">
      <alignment horizontal="center"/>
      <protection hidden="1" locked="0"/>
    </xf>
    <xf numFmtId="0" fontId="28" fillId="0" borderId="0" xfId="0" applyFont="1" applyFill="1" applyAlignment="1" applyProtection="1">
      <alignment/>
      <protection hidden="1" locked="0"/>
    </xf>
    <xf numFmtId="0" fontId="28" fillId="0" borderId="0" xfId="0" applyFont="1" applyBorder="1" applyAlignment="1" applyProtection="1">
      <alignment horizontal="right"/>
      <protection hidden="1" locked="0"/>
    </xf>
    <xf numFmtId="0" fontId="28" fillId="0" borderId="0" xfId="0" applyNumberFormat="1" applyFont="1" applyAlignment="1" applyProtection="1">
      <alignment/>
      <protection hidden="1" locked="0"/>
    </xf>
    <xf numFmtId="0" fontId="0" fillId="0" borderId="13" xfId="0" applyBorder="1" applyAlignment="1" applyProtection="1">
      <alignment/>
      <protection hidden="1" locked="0"/>
    </xf>
    <xf numFmtId="0" fontId="26" fillId="26" borderId="22" xfId="0" applyFont="1" applyFill="1" applyBorder="1" applyAlignment="1" applyProtection="1">
      <alignment/>
      <protection hidden="1" locked="0"/>
    </xf>
    <xf numFmtId="0" fontId="26" fillId="26" borderId="22" xfId="0" applyFont="1" applyFill="1" applyBorder="1" applyAlignment="1" applyProtection="1">
      <alignment horizontal="center"/>
      <protection hidden="1" locked="0"/>
    </xf>
    <xf numFmtId="0" fontId="29" fillId="0" borderId="30" xfId="0" applyFont="1" applyBorder="1" applyAlignment="1" applyProtection="1">
      <alignment horizontal="right" vertical="center"/>
      <protection hidden="1" locked="0"/>
    </xf>
    <xf numFmtId="0" fontId="28" fillId="0" borderId="30" xfId="0" applyFont="1" applyBorder="1" applyAlignment="1" applyProtection="1">
      <alignment horizontal="right" vertical="center"/>
      <protection hidden="1" locked="0"/>
    </xf>
    <xf numFmtId="0" fontId="26" fillId="27" borderId="22" xfId="0" applyFont="1" applyFill="1" applyBorder="1" applyAlignment="1" applyProtection="1">
      <alignment/>
      <protection hidden="1" locked="0"/>
    </xf>
    <xf numFmtId="0" fontId="26" fillId="27" borderId="22" xfId="0" applyFont="1" applyFill="1" applyBorder="1" applyAlignment="1" applyProtection="1">
      <alignment horizontal="center"/>
      <protection hidden="1" locked="0"/>
    </xf>
    <xf numFmtId="0" fontId="29" fillId="0" borderId="12" xfId="0" applyFont="1" applyFill="1" applyBorder="1" applyAlignment="1" applyProtection="1">
      <alignment horizontal="center"/>
      <protection hidden="1" locked="0"/>
    </xf>
    <xf numFmtId="0" fontId="29" fillId="0" borderId="12" xfId="0" applyFont="1" applyBorder="1" applyAlignment="1" applyProtection="1">
      <alignment horizontal="center"/>
      <protection hidden="1" locked="0"/>
    </xf>
    <xf numFmtId="0" fontId="28" fillId="0" borderId="11" xfId="0" applyFont="1" applyFill="1" applyBorder="1" applyAlignment="1" applyProtection="1">
      <alignment horizontal="center"/>
      <protection hidden="1" locked="0"/>
    </xf>
    <xf numFmtId="0" fontId="28" fillId="0" borderId="12" xfId="0" applyFont="1" applyFill="1" applyBorder="1" applyAlignment="1" applyProtection="1">
      <alignment/>
      <protection hidden="1" locked="0"/>
    </xf>
    <xf numFmtId="0" fontId="28" fillId="0" borderId="20" xfId="0" applyFont="1" applyBorder="1" applyAlignment="1" applyProtection="1">
      <alignment/>
      <protection hidden="1" locked="0"/>
    </xf>
    <xf numFmtId="0" fontId="28" fillId="0" borderId="12" xfId="0" applyFont="1" applyBorder="1" applyAlignment="1" applyProtection="1">
      <alignment horizontal="center" vertical="center"/>
      <protection hidden="1" locked="0"/>
    </xf>
    <xf numFmtId="0" fontId="28" fillId="0" borderId="12" xfId="0" applyFont="1" applyBorder="1" applyAlignment="1" applyProtection="1">
      <alignment horizontal="center"/>
      <protection hidden="1" locked="0"/>
    </xf>
    <xf numFmtId="0" fontId="28" fillId="0" borderId="19" xfId="0" applyFont="1" applyBorder="1" applyAlignment="1" applyProtection="1">
      <alignment horizontal="center"/>
      <protection hidden="1" locked="0"/>
    </xf>
    <xf numFmtId="0" fontId="28" fillId="0" borderId="28" xfId="0" applyFont="1" applyBorder="1" applyAlignment="1" applyProtection="1">
      <alignment horizontal="center"/>
      <protection hidden="1" locked="0"/>
    </xf>
    <xf numFmtId="0" fontId="28" fillId="0" borderId="30" xfId="0" applyFont="1" applyBorder="1" applyAlignment="1" applyProtection="1">
      <alignment/>
      <protection hidden="1" locked="0"/>
    </xf>
    <xf numFmtId="0" fontId="28" fillId="0" borderId="30" xfId="0" applyFont="1" applyBorder="1" applyAlignment="1" applyProtection="1">
      <alignment horizontal="center"/>
      <protection hidden="1" locked="0"/>
    </xf>
    <xf numFmtId="0" fontId="28" fillId="0" borderId="30" xfId="0" applyFont="1" applyFill="1" applyBorder="1" applyAlignment="1" applyProtection="1">
      <alignment horizontal="center"/>
      <protection hidden="1" locked="0"/>
    </xf>
    <xf numFmtId="0" fontId="29" fillId="0" borderId="30" xfId="0" applyFont="1" applyFill="1" applyBorder="1" applyAlignment="1" applyProtection="1">
      <alignment horizontal="right"/>
      <protection hidden="1" locked="0"/>
    </xf>
    <xf numFmtId="0" fontId="29" fillId="0" borderId="28" xfId="0" applyFont="1" applyFill="1" applyBorder="1" applyAlignment="1" applyProtection="1">
      <alignment horizontal="center" vertical="center"/>
      <protection hidden="1" locked="0"/>
    </xf>
    <xf numFmtId="0" fontId="29" fillId="0" borderId="12" xfId="0" applyFont="1" applyBorder="1" applyAlignment="1" applyProtection="1">
      <alignment horizontal="center"/>
      <protection hidden="1" locked="0"/>
    </xf>
    <xf numFmtId="0" fontId="39" fillId="0" borderId="12" xfId="0" applyFont="1" applyFill="1" applyBorder="1" applyAlignment="1" applyProtection="1">
      <alignment horizontal="center"/>
      <protection hidden="1" locked="0"/>
    </xf>
    <xf numFmtId="0" fontId="29" fillId="0" borderId="12" xfId="0" applyFont="1" applyFill="1" applyBorder="1" applyAlignment="1" applyProtection="1">
      <alignment horizontal="center" vertical="center"/>
      <protection hidden="1" locked="0"/>
    </xf>
    <xf numFmtId="0" fontId="29" fillId="0" borderId="12" xfId="0" applyFont="1" applyFill="1" applyBorder="1" applyAlignment="1" applyProtection="1">
      <alignment horizontal="right"/>
      <protection hidden="1" locked="0"/>
    </xf>
    <xf numFmtId="0" fontId="29" fillId="0" borderId="19" xfId="0" applyFont="1" applyFill="1" applyBorder="1" applyAlignment="1" applyProtection="1">
      <alignment horizontal="center"/>
      <protection hidden="1" locked="0"/>
    </xf>
    <xf numFmtId="0" fontId="29" fillId="0" borderId="30" xfId="0" applyFont="1" applyFill="1" applyBorder="1" applyAlignment="1" applyProtection="1">
      <alignment horizontal="right" vertical="center"/>
      <protection hidden="1" locked="0"/>
    </xf>
    <xf numFmtId="0" fontId="29" fillId="0" borderId="22" xfId="0" applyFont="1" applyFill="1" applyBorder="1" applyAlignment="1" applyProtection="1">
      <alignment horizontal="center"/>
      <protection hidden="1" locked="0"/>
    </xf>
    <xf numFmtId="0" fontId="29" fillId="0" borderId="28" xfId="0" applyFont="1" applyBorder="1" applyAlignment="1" applyProtection="1">
      <alignment horizontal="center"/>
      <protection hidden="1" locked="0"/>
    </xf>
    <xf numFmtId="0" fontId="29" fillId="0" borderId="30" xfId="0" applyFont="1" applyBorder="1" applyAlignment="1" applyProtection="1">
      <alignment/>
      <protection hidden="1" locked="0"/>
    </xf>
    <xf numFmtId="0" fontId="29" fillId="0" borderId="30" xfId="0" applyFont="1" applyBorder="1" applyAlignment="1" applyProtection="1">
      <alignment horizontal="center"/>
      <protection hidden="1" locked="0"/>
    </xf>
    <xf numFmtId="0" fontId="29" fillId="0" borderId="28" xfId="0" applyFont="1" applyFill="1" applyBorder="1" applyAlignment="1" applyProtection="1">
      <alignment horizontal="center"/>
      <protection hidden="1" locked="0"/>
    </xf>
    <xf numFmtId="0" fontId="29" fillId="0" borderId="30" xfId="0" applyFont="1" applyFill="1" applyBorder="1" applyAlignment="1" applyProtection="1">
      <alignment horizontal="center"/>
      <protection hidden="1" locked="0"/>
    </xf>
    <xf numFmtId="0" fontId="29" fillId="0" borderId="30" xfId="0" applyFont="1" applyFill="1" applyBorder="1" applyAlignment="1" applyProtection="1">
      <alignment/>
      <protection hidden="1" locked="0"/>
    </xf>
    <xf numFmtId="0" fontId="39" fillId="0" borderId="30" xfId="0" applyFont="1" applyFill="1" applyBorder="1" applyAlignment="1" applyProtection="1">
      <alignment horizontal="center"/>
      <protection hidden="1" locked="0"/>
    </xf>
    <xf numFmtId="0" fontId="36" fillId="0" borderId="30" xfId="0" applyFont="1" applyFill="1" applyBorder="1" applyAlignment="1" applyProtection="1">
      <alignment horizontal="center"/>
      <protection hidden="1" locked="0"/>
    </xf>
    <xf numFmtId="0" fontId="39" fillId="0" borderId="28" xfId="0" applyFont="1" applyFill="1" applyBorder="1" applyAlignment="1" applyProtection="1">
      <alignment horizontal="center" vertical="center"/>
      <protection hidden="1" locked="0"/>
    </xf>
    <xf numFmtId="0" fontId="29" fillId="0" borderId="30" xfId="0" applyFont="1" applyFill="1" applyBorder="1" applyAlignment="1" applyProtection="1">
      <alignment horizontal="center" vertical="center"/>
      <protection hidden="1" locked="0"/>
    </xf>
    <xf numFmtId="0" fontId="29" fillId="0" borderId="30" xfId="0" applyFont="1" applyFill="1" applyBorder="1" applyAlignment="1" applyProtection="1">
      <alignment/>
      <protection hidden="1" locked="0"/>
    </xf>
    <xf numFmtId="0" fontId="39" fillId="0" borderId="28" xfId="0" applyFont="1" applyFill="1" applyBorder="1" applyAlignment="1" applyProtection="1">
      <alignment horizontal="center"/>
      <protection hidden="1" locked="0"/>
    </xf>
    <xf numFmtId="0" fontId="29" fillId="0" borderId="30" xfId="0" applyFont="1" applyFill="1" applyBorder="1" applyAlignment="1" applyProtection="1">
      <alignment horizontal="center"/>
      <protection hidden="1" locked="0"/>
    </xf>
    <xf numFmtId="0" fontId="29" fillId="0" borderId="12" xfId="0" applyFont="1" applyFill="1" applyBorder="1" applyAlignment="1" applyProtection="1">
      <alignment/>
      <protection hidden="1" locked="0"/>
    </xf>
    <xf numFmtId="0" fontId="29" fillId="0" borderId="12" xfId="0" applyFont="1" applyBorder="1" applyAlignment="1" applyProtection="1">
      <alignment/>
      <protection hidden="1" locked="0"/>
    </xf>
    <xf numFmtId="0" fontId="29" fillId="0" borderId="20" xfId="0" applyFont="1" applyBorder="1" applyAlignment="1" applyProtection="1">
      <alignment horizontal="right"/>
      <protection hidden="1" locked="0"/>
    </xf>
    <xf numFmtId="0" fontId="29" fillId="0" borderId="12" xfId="0" applyFont="1" applyBorder="1" applyAlignment="1" applyProtection="1">
      <alignment horizontal="right"/>
      <protection hidden="1" locked="0"/>
    </xf>
    <xf numFmtId="0" fontId="29" fillId="0" borderId="20" xfId="0" applyFont="1" applyFill="1" applyBorder="1" applyAlignment="1" applyProtection="1">
      <alignment/>
      <protection hidden="1" locked="0"/>
    </xf>
    <xf numFmtId="0" fontId="35" fillId="0" borderId="0" xfId="0" applyFont="1" applyBorder="1" applyAlignment="1" applyProtection="1">
      <alignment/>
      <protection hidden="1" locked="0"/>
    </xf>
    <xf numFmtId="0" fontId="39" fillId="0" borderId="12" xfId="0" applyFont="1" applyBorder="1" applyAlignment="1" applyProtection="1">
      <alignment horizontal="center"/>
      <protection hidden="1" locked="0"/>
    </xf>
    <xf numFmtId="0" fontId="29" fillId="0" borderId="13" xfId="0" applyFont="1" applyFill="1" applyBorder="1" applyAlignment="1" applyProtection="1">
      <alignment horizontal="right" vertical="center"/>
      <protection hidden="1" locked="0"/>
    </xf>
    <xf numFmtId="0" fontId="29" fillId="0" borderId="13" xfId="0" applyFont="1" applyFill="1" applyBorder="1" applyAlignment="1" applyProtection="1">
      <alignment horizontal="center"/>
      <protection hidden="1" locked="0"/>
    </xf>
    <xf numFmtId="0" fontId="29" fillId="0" borderId="13" xfId="0" applyFont="1" applyBorder="1" applyAlignment="1" applyProtection="1">
      <alignment horizontal="center"/>
      <protection hidden="1" locked="0"/>
    </xf>
    <xf numFmtId="0" fontId="29" fillId="0" borderId="11" xfId="0" applyFont="1" applyBorder="1" applyAlignment="1" applyProtection="1">
      <alignment horizontal="center"/>
      <protection hidden="1" locked="0"/>
    </xf>
    <xf numFmtId="0" fontId="29" fillId="0" borderId="13" xfId="0" applyFont="1" applyBorder="1" applyAlignment="1" applyProtection="1">
      <alignment/>
      <protection hidden="1" locked="0"/>
    </xf>
    <xf numFmtId="0" fontId="39" fillId="27" borderId="0" xfId="0" applyFont="1" applyFill="1" applyBorder="1" applyAlignment="1" applyProtection="1">
      <alignment horizontal="center"/>
      <protection hidden="1" locked="0"/>
    </xf>
    <xf numFmtId="0" fontId="0" fillId="0" borderId="13" xfId="0" applyBorder="1" applyAlignment="1" applyProtection="1">
      <alignment/>
      <protection hidden="1" locked="0"/>
    </xf>
    <xf numFmtId="0" fontId="0" fillId="17" borderId="0" xfId="0" applyFont="1" applyFill="1" applyBorder="1" applyAlignment="1" applyProtection="1">
      <alignment horizontal="center"/>
      <protection hidden="1" locked="0"/>
    </xf>
    <xf numFmtId="0" fontId="0" fillId="0" borderId="0" xfId="0" applyFont="1" applyBorder="1" applyAlignment="1" applyProtection="1">
      <alignment horizontal="center"/>
      <protection hidden="1" locked="0"/>
    </xf>
    <xf numFmtId="0" fontId="11" fillId="0" borderId="0" xfId="0" applyFont="1" applyAlignment="1" applyProtection="1">
      <alignment/>
      <protection hidden="1" locked="0"/>
    </xf>
    <xf numFmtId="0" fontId="6" fillId="0" borderId="0" xfId="0" applyFont="1" applyBorder="1" applyAlignment="1" applyProtection="1">
      <alignment horizontal="center"/>
      <protection hidden="1" locked="0"/>
    </xf>
    <xf numFmtId="0" fontId="65" fillId="24" borderId="0" xfId="0" applyFont="1" applyFill="1" applyBorder="1" applyAlignment="1" applyProtection="1">
      <alignment horizontal="center"/>
      <protection hidden="1" locked="0"/>
    </xf>
    <xf numFmtId="0" fontId="50" fillId="17" borderId="0" xfId="0" applyFont="1" applyFill="1" applyBorder="1" applyAlignment="1" applyProtection="1">
      <alignment horizontal="center" vertical="top" textRotation="255"/>
      <protection hidden="1" locked="0"/>
    </xf>
    <xf numFmtId="0" fontId="50" fillId="17" borderId="10" xfId="0" applyFont="1" applyFill="1" applyBorder="1" applyAlignment="1" applyProtection="1">
      <alignment horizontal="center" vertical="top" textRotation="255"/>
      <protection hidden="1" locked="0"/>
    </xf>
    <xf numFmtId="0" fontId="60" fillId="24" borderId="0" xfId="0" applyFont="1" applyFill="1" applyBorder="1" applyAlignment="1" applyProtection="1">
      <alignment horizontal="center"/>
      <protection hidden="1" locked="0"/>
    </xf>
    <xf numFmtId="0" fontId="56" fillId="24" borderId="10" xfId="0" applyFont="1" applyFill="1" applyBorder="1" applyAlignment="1" applyProtection="1">
      <alignment horizontal="center" vertical="top"/>
      <protection hidden="1" locked="0"/>
    </xf>
    <xf numFmtId="0" fontId="29" fillId="0" borderId="0" xfId="0" applyFont="1" applyBorder="1" applyAlignment="1" applyProtection="1">
      <alignment horizontal="center" vertical="center"/>
      <protection hidden="1" locked="0"/>
    </xf>
    <xf numFmtId="0" fontId="29" fillId="0" borderId="0" xfId="0" applyFont="1" applyBorder="1" applyAlignment="1" applyProtection="1">
      <alignment horizontal="right" vertical="center"/>
      <protection hidden="1" locked="0"/>
    </xf>
    <xf numFmtId="0" fontId="29" fillId="0" borderId="0" xfId="0" applyFont="1" applyFill="1" applyBorder="1" applyAlignment="1" applyProtection="1">
      <alignment horizontal="right" vertical="center"/>
      <protection hidden="1" locked="0"/>
    </xf>
    <xf numFmtId="14" fontId="36" fillId="0" borderId="0" xfId="52" applyNumberFormat="1" applyFont="1" applyAlignment="1" applyProtection="1">
      <alignment horizontal="right"/>
      <protection hidden="1" locked="0"/>
    </xf>
    <xf numFmtId="0" fontId="49" fillId="0" borderId="0" xfId="0" applyFont="1" applyFill="1" applyAlignment="1" applyProtection="1">
      <alignment horizontal="center"/>
      <protection hidden="1" locked="0"/>
    </xf>
    <xf numFmtId="0" fontId="33" fillId="0" borderId="0" xfId="0" applyFont="1" applyAlignment="1" applyProtection="1">
      <alignment horizontal="center"/>
      <protection hidden="1" locked="0"/>
    </xf>
    <xf numFmtId="0" fontId="29" fillId="0" borderId="30" xfId="0" applyFont="1" applyBorder="1" applyAlignment="1" applyProtection="1">
      <alignment horizontal="right" vertical="center"/>
      <protection hidden="1" locked="0"/>
    </xf>
    <xf numFmtId="0" fontId="29" fillId="0" borderId="19" xfId="0" applyFont="1" applyBorder="1" applyAlignment="1" applyProtection="1">
      <alignment horizontal="center" vertical="center"/>
      <protection hidden="1" locked="0"/>
    </xf>
    <xf numFmtId="0" fontId="29" fillId="0" borderId="28" xfId="0" applyFont="1" applyBorder="1" applyAlignment="1" applyProtection="1">
      <alignment horizontal="center" vertical="center"/>
      <protection hidden="1" locked="0"/>
    </xf>
    <xf numFmtId="0" fontId="49" fillId="24" borderId="0" xfId="0" applyFont="1" applyFill="1" applyAlignment="1" applyProtection="1">
      <alignment horizontal="center"/>
      <protection hidden="1" locked="0"/>
    </xf>
    <xf numFmtId="0" fontId="33" fillId="0" borderId="0" xfId="52" applyFont="1" applyAlignment="1" applyProtection="1">
      <alignment horizontal="center"/>
      <protection hidden="1" locked="0"/>
    </xf>
    <xf numFmtId="0" fontId="30" fillId="0" borderId="0" xfId="0" applyFont="1" applyAlignment="1" applyProtection="1">
      <alignment horizontal="center"/>
      <protection hidden="1" locked="0"/>
    </xf>
    <xf numFmtId="0" fontId="41" fillId="24" borderId="29" xfId="51" applyNumberFormat="1" applyFont="1" applyFill="1" applyBorder="1" applyAlignment="1" applyProtection="1">
      <alignment horizontal="center" vertical="center"/>
      <protection hidden="1" locked="0"/>
    </xf>
    <xf numFmtId="0" fontId="41" fillId="24" borderId="16" xfId="51" applyNumberFormat="1" applyFont="1" applyFill="1" applyBorder="1" applyAlignment="1" applyProtection="1">
      <alignment horizontal="center" vertical="center"/>
      <protection hidden="1" locked="0"/>
    </xf>
    <xf numFmtId="0" fontId="41" fillId="0" borderId="13" xfId="51" applyNumberFormat="1" applyFont="1" applyFill="1" applyBorder="1" applyAlignment="1" applyProtection="1">
      <alignment horizontal="center" vertical="center"/>
      <protection hidden="1" locked="0"/>
    </xf>
    <xf numFmtId="0" fontId="41" fillId="0" borderId="0" xfId="51" applyNumberFormat="1" applyFont="1" applyFill="1" applyBorder="1" applyAlignment="1" applyProtection="1">
      <alignment horizontal="center" vertical="center"/>
      <protection hidden="1" locked="0"/>
    </xf>
    <xf numFmtId="0" fontId="35" fillId="0" borderId="0" xfId="51" applyFont="1" applyFill="1" applyBorder="1" applyAlignment="1" applyProtection="1">
      <alignment horizontal="right" vertical="center"/>
      <protection hidden="1" locked="0"/>
    </xf>
    <xf numFmtId="167" fontId="28" fillId="0" borderId="21" xfId="51" applyNumberFormat="1" applyFont="1" applyFill="1" applyBorder="1" applyAlignment="1" applyProtection="1">
      <alignment horizontal="center" vertical="center"/>
      <protection hidden="1" locked="0"/>
    </xf>
    <xf numFmtId="167" fontId="28" fillId="0" borderId="19" xfId="51" applyNumberFormat="1" applyFont="1" applyFill="1" applyBorder="1" applyAlignment="1" applyProtection="1">
      <alignment horizontal="center" vertical="center"/>
      <protection hidden="1" locked="0"/>
    </xf>
    <xf numFmtId="167" fontId="28" fillId="0" borderId="11" xfId="51" applyNumberFormat="1" applyFont="1" applyFill="1" applyBorder="1" applyAlignment="1" applyProtection="1">
      <alignment horizontal="center" vertical="center"/>
      <protection hidden="1" locked="0"/>
    </xf>
    <xf numFmtId="167" fontId="28" fillId="0" borderId="28" xfId="51" applyNumberFormat="1" applyFont="1" applyFill="1" applyBorder="1" applyAlignment="1" applyProtection="1">
      <alignment horizontal="center" vertical="center"/>
      <protection hidden="1" locked="0"/>
    </xf>
    <xf numFmtId="1" fontId="44" fillId="0" borderId="31" xfId="51" applyNumberFormat="1" applyFont="1" applyFill="1" applyBorder="1" applyAlignment="1" applyProtection="1">
      <alignment horizontal="center" vertical="center"/>
      <protection hidden="1" locked="0"/>
    </xf>
    <xf numFmtId="1" fontId="44" fillId="0" borderId="22" xfId="51" applyNumberFormat="1" applyFont="1" applyFill="1" applyBorder="1" applyAlignment="1" applyProtection="1">
      <alignment horizontal="center" vertical="center"/>
      <protection hidden="1" locked="0"/>
    </xf>
    <xf numFmtId="0" fontId="43" fillId="19" borderId="11" xfId="51" applyFont="1" applyFill="1" applyBorder="1" applyAlignment="1" applyProtection="1">
      <alignment horizontal="center" vertical="center"/>
      <protection hidden="1" locked="0"/>
    </xf>
    <xf numFmtId="0" fontId="43" fillId="19" borderId="12" xfId="51" applyFont="1" applyFill="1" applyBorder="1" applyAlignment="1" applyProtection="1">
      <alignment horizontal="center" vertical="center"/>
      <protection hidden="1" locked="0"/>
    </xf>
    <xf numFmtId="0" fontId="41" fillId="0" borderId="21" xfId="51" applyNumberFormat="1" applyFont="1" applyFill="1" applyBorder="1" applyAlignment="1" applyProtection="1">
      <alignment horizontal="center" vertical="center"/>
      <protection hidden="1" locked="0"/>
    </xf>
    <xf numFmtId="0" fontId="41" fillId="0" borderId="20" xfId="51" applyNumberFormat="1" applyFont="1" applyFill="1" applyBorder="1" applyAlignment="1" applyProtection="1">
      <alignment horizontal="center" vertical="center"/>
      <protection hidden="1" locked="0"/>
    </xf>
    <xf numFmtId="0" fontId="43" fillId="19" borderId="13" xfId="51" applyFont="1" applyFill="1" applyBorder="1" applyAlignment="1" applyProtection="1">
      <alignment horizontal="center" vertical="center"/>
      <protection hidden="1" locked="0"/>
    </xf>
    <xf numFmtId="0" fontId="43" fillId="19" borderId="0" xfId="51" applyFont="1" applyFill="1" applyBorder="1" applyAlignment="1" applyProtection="1">
      <alignment horizontal="center" vertical="center"/>
      <protection hidden="1" locked="0"/>
    </xf>
    <xf numFmtId="0" fontId="41" fillId="24" borderId="29" xfId="51" applyFont="1" applyFill="1" applyBorder="1" applyAlignment="1" applyProtection="1">
      <alignment horizontal="center" vertical="center"/>
      <protection hidden="1" locked="0"/>
    </xf>
    <xf numFmtId="0" fontId="41" fillId="24" borderId="32" xfId="51" applyFont="1" applyFill="1" applyBorder="1" applyAlignment="1" applyProtection="1">
      <alignment horizontal="center" vertical="center"/>
      <protection hidden="1" locked="0"/>
    </xf>
    <xf numFmtId="0" fontId="29" fillId="0" borderId="0" xfId="51" applyFont="1" applyFill="1" applyBorder="1" applyAlignment="1" applyProtection="1">
      <alignment horizontal="left" vertical="center"/>
      <protection hidden="1" locked="0"/>
    </xf>
    <xf numFmtId="1" fontId="44" fillId="0" borderId="15" xfId="51" applyNumberFormat="1" applyFont="1" applyFill="1" applyBorder="1" applyAlignment="1" applyProtection="1">
      <alignment horizontal="center" vertical="center"/>
      <protection hidden="1" locked="0"/>
    </xf>
    <xf numFmtId="167" fontId="28" fillId="0" borderId="13" xfId="51" applyNumberFormat="1" applyFont="1" applyFill="1" applyBorder="1" applyAlignment="1" applyProtection="1">
      <alignment horizontal="center" vertical="center"/>
      <protection hidden="1" locked="0"/>
    </xf>
    <xf numFmtId="167" fontId="28" fillId="0" borderId="30" xfId="51" applyNumberFormat="1" applyFont="1" applyFill="1" applyBorder="1" applyAlignment="1" applyProtection="1">
      <alignment horizontal="center" vertical="center"/>
      <protection hidden="1" locked="0"/>
    </xf>
    <xf numFmtId="0" fontId="45" fillId="0" borderId="15" xfId="51" applyFont="1" applyFill="1" applyBorder="1" applyAlignment="1" applyProtection="1">
      <alignment horizontal="center" vertical="center"/>
      <protection hidden="1" locked="0"/>
    </xf>
    <xf numFmtId="0" fontId="45" fillId="0" borderId="22" xfId="51" applyFont="1" applyFill="1" applyBorder="1" applyAlignment="1" applyProtection="1">
      <alignment horizontal="center" vertical="center"/>
      <protection hidden="1" locked="0"/>
    </xf>
    <xf numFmtId="0" fontId="61" fillId="0" borderId="0" xfId="51" applyNumberFormat="1" applyFont="1" applyFill="1" applyBorder="1" applyAlignment="1" applyProtection="1">
      <alignment horizontal="right" vertical="center"/>
      <protection hidden="1" locked="0"/>
    </xf>
    <xf numFmtId="0" fontId="45" fillId="0" borderId="31" xfId="51" applyFont="1" applyFill="1" applyBorder="1" applyAlignment="1" applyProtection="1">
      <alignment horizontal="center" vertical="center"/>
      <protection hidden="1" locked="0"/>
    </xf>
    <xf numFmtId="1" fontId="41" fillId="19" borderId="15" xfId="51" applyNumberFormat="1" applyFont="1" applyFill="1" applyBorder="1" applyAlignment="1" applyProtection="1">
      <alignment horizontal="center" vertical="center"/>
      <protection hidden="1" locked="0"/>
    </xf>
    <xf numFmtId="1" fontId="41" fillId="19" borderId="22" xfId="51" applyNumberFormat="1" applyFont="1" applyFill="1" applyBorder="1" applyAlignment="1" applyProtection="1">
      <alignment horizontal="center" vertical="center"/>
      <protection hidden="1" locked="0"/>
    </xf>
    <xf numFmtId="0" fontId="41" fillId="0" borderId="30" xfId="51" applyNumberFormat="1" applyFont="1" applyFill="1" applyBorder="1" applyAlignment="1" applyProtection="1">
      <alignment horizontal="center" vertical="center"/>
      <protection hidden="1" locked="0"/>
    </xf>
    <xf numFmtId="0" fontId="43" fillId="19" borderId="30" xfId="51" applyFont="1" applyFill="1" applyBorder="1" applyAlignment="1" applyProtection="1">
      <alignment horizontal="center" vertical="center"/>
      <protection hidden="1" locked="0"/>
    </xf>
    <xf numFmtId="0" fontId="43" fillId="19" borderId="28" xfId="51" applyFont="1" applyFill="1" applyBorder="1" applyAlignment="1" applyProtection="1">
      <alignment horizontal="center" vertical="center"/>
      <protection hidden="1" locked="0"/>
    </xf>
    <xf numFmtId="0" fontId="41" fillId="24" borderId="32" xfId="51" applyNumberFormat="1" applyFont="1" applyFill="1" applyBorder="1" applyAlignment="1" applyProtection="1">
      <alignment horizontal="center" vertical="center"/>
      <protection hidden="1" locked="0"/>
    </xf>
    <xf numFmtId="1" fontId="41" fillId="19" borderId="31" xfId="51" applyNumberFormat="1" applyFont="1" applyFill="1" applyBorder="1" applyAlignment="1" applyProtection="1">
      <alignment horizontal="center" vertical="center"/>
      <protection hidden="1" locked="0"/>
    </xf>
    <xf numFmtId="0" fontId="41" fillId="0" borderId="13" xfId="51" applyNumberFormat="1" applyFont="1" applyFill="1" applyBorder="1" applyAlignment="1" applyProtection="1">
      <alignment horizontal="center" vertical="center"/>
      <protection hidden="1" locked="0"/>
    </xf>
    <xf numFmtId="0" fontId="41" fillId="0" borderId="0" xfId="51" applyNumberFormat="1" applyFont="1" applyFill="1" applyBorder="1" applyAlignment="1" applyProtection="1">
      <alignment horizontal="center" vertical="center"/>
      <protection hidden="1" locked="0"/>
    </xf>
    <xf numFmtId="0" fontId="41" fillId="0" borderId="30" xfId="51" applyNumberFormat="1" applyFont="1" applyFill="1" applyBorder="1" applyAlignment="1" applyProtection="1">
      <alignment horizontal="center" vertical="center"/>
      <protection hidden="1" locked="0"/>
    </xf>
    <xf numFmtId="0" fontId="41" fillId="0" borderId="21" xfId="51" applyNumberFormat="1" applyFont="1" applyFill="1" applyBorder="1" applyAlignment="1" applyProtection="1">
      <alignment horizontal="center" vertical="center"/>
      <protection hidden="1" locked="0"/>
    </xf>
    <xf numFmtId="0" fontId="41" fillId="0" borderId="20" xfId="51" applyNumberFormat="1" applyFont="1" applyFill="1" applyBorder="1" applyAlignment="1" applyProtection="1">
      <alignment horizontal="center" vertical="center"/>
      <protection hidden="1" locked="0"/>
    </xf>
    <xf numFmtId="0" fontId="41" fillId="0" borderId="19" xfId="51" applyNumberFormat="1" applyFont="1" applyFill="1" applyBorder="1" applyAlignment="1" applyProtection="1">
      <alignment horizontal="center" vertical="center"/>
      <protection hidden="1" locked="0"/>
    </xf>
    <xf numFmtId="0" fontId="30" fillId="24" borderId="0" xfId="0" applyFont="1" applyFill="1" applyAlignment="1" applyProtection="1">
      <alignment horizontal="center"/>
      <protection hidden="1" locked="0"/>
    </xf>
    <xf numFmtId="0" fontId="53" fillId="0" borderId="0" xfId="0" applyFont="1" applyAlignment="1" applyProtection="1">
      <alignment horizontal="center"/>
      <protection hidden="1" locked="0"/>
    </xf>
    <xf numFmtId="0" fontId="28" fillId="0" borderId="19" xfId="0" applyFont="1" applyBorder="1" applyAlignment="1" applyProtection="1">
      <alignment horizontal="center" vertical="center"/>
      <protection hidden="1" locked="0"/>
    </xf>
    <xf numFmtId="0" fontId="28" fillId="0" borderId="28" xfId="0" applyFont="1" applyBorder="1" applyAlignment="1" applyProtection="1">
      <alignment horizontal="center" vertical="center"/>
      <protection hidden="1" locked="0"/>
    </xf>
    <xf numFmtId="0" fontId="28" fillId="0" borderId="0" xfId="0" applyFont="1" applyFill="1" applyBorder="1" applyAlignment="1" applyProtection="1">
      <alignment horizontal="center" vertical="center"/>
      <protection hidden="1" locked="0"/>
    </xf>
    <xf numFmtId="0" fontId="28" fillId="0" borderId="0" xfId="0" applyFont="1" applyFill="1" applyBorder="1" applyAlignment="1" applyProtection="1">
      <alignment horizontal="right" vertical="center"/>
      <protection hidden="1" locked="0"/>
    </xf>
    <xf numFmtId="0" fontId="28" fillId="0" borderId="30" xfId="0" applyFont="1" applyBorder="1" applyAlignment="1" applyProtection="1">
      <alignment horizontal="right" vertical="center"/>
      <protection hidden="1" locked="0"/>
    </xf>
    <xf numFmtId="0" fontId="29" fillId="0" borderId="30" xfId="0" applyFont="1" applyBorder="1" applyAlignment="1" applyProtection="1">
      <alignment horizontal="center" vertical="center"/>
      <protection hidden="1" locked="0"/>
    </xf>
    <xf numFmtId="0" fontId="39" fillId="0" borderId="0" xfId="0" applyFont="1" applyFill="1" applyBorder="1" applyAlignment="1" applyProtection="1">
      <alignment horizontal="right" vertical="center"/>
      <protection hidden="1" locked="0"/>
    </xf>
    <xf numFmtId="0" fontId="29" fillId="0" borderId="30" xfId="0" applyFont="1" applyFill="1" applyBorder="1" applyAlignment="1" applyProtection="1">
      <alignment horizontal="center" vertical="center"/>
      <protection hidden="1" locked="0"/>
    </xf>
    <xf numFmtId="0" fontId="29" fillId="0" borderId="28" xfId="0" applyFont="1" applyFill="1" applyBorder="1" applyAlignment="1" applyProtection="1">
      <alignment horizontal="center" vertical="center"/>
      <protection hidden="1" locked="0"/>
    </xf>
    <xf numFmtId="0" fontId="29" fillId="0" borderId="30" xfId="0" applyFont="1" applyFill="1" applyBorder="1" applyAlignment="1" applyProtection="1">
      <alignment horizontal="right" vertical="center"/>
      <protection hidden="1" locked="0"/>
    </xf>
    <xf numFmtId="0" fontId="49" fillId="0" borderId="0" xfId="0" applyFont="1" applyAlignment="1" applyProtection="1">
      <alignment horizontal="center"/>
      <protection hidden="1" locked="0"/>
    </xf>
    <xf numFmtId="0" fontId="39" fillId="0" borderId="0" xfId="0" applyFont="1" applyBorder="1" applyAlignment="1" applyProtection="1">
      <alignment horizontal="right" vertical="center"/>
      <protection hidden="1" locked="0"/>
    </xf>
    <xf numFmtId="0" fontId="41" fillId="0" borderId="0" xfId="0" applyFont="1" applyFill="1" applyBorder="1" applyAlignment="1" applyProtection="1">
      <alignment horizontal="center" vertical="center"/>
      <protection hidden="1" locked="0"/>
    </xf>
    <xf numFmtId="0" fontId="41" fillId="0" borderId="0" xfId="0" applyFont="1" applyBorder="1" applyAlignment="1" applyProtection="1">
      <alignment horizontal="center" vertical="center"/>
      <protection hidden="1" locked="0"/>
    </xf>
    <xf numFmtId="0" fontId="39" fillId="28" borderId="0" xfId="0" applyFont="1" applyFill="1" applyBorder="1" applyAlignment="1" applyProtection="1">
      <alignment horizontal="center"/>
      <protection hidden="1" locked="0"/>
    </xf>
    <xf numFmtId="0" fontId="39" fillId="0" borderId="0" xfId="0" applyFont="1" applyBorder="1" applyAlignment="1" applyProtection="1">
      <alignment horizontal="center"/>
      <protection hidden="1" locked="0"/>
    </xf>
    <xf numFmtId="0" fontId="41" fillId="0" borderId="30" xfId="0" applyFont="1" applyFill="1" applyBorder="1" applyAlignment="1" applyProtection="1">
      <alignment horizontal="center" vertical="center"/>
      <protection hidden="1" locked="0"/>
    </xf>
    <xf numFmtId="0" fontId="28" fillId="0" borderId="0" xfId="0" applyFont="1" applyFill="1" applyBorder="1" applyAlignment="1" applyProtection="1">
      <alignment horizontal="center"/>
      <protection hidden="1" locked="0"/>
    </xf>
    <xf numFmtId="0" fontId="33" fillId="0" borderId="0" xfId="52" applyFont="1" applyFill="1" applyAlignment="1" applyProtection="1">
      <alignment horizontal="center"/>
      <protection hidden="1" locked="0"/>
    </xf>
    <xf numFmtId="0" fontId="6" fillId="0" borderId="0" xfId="0" applyFont="1" applyBorder="1" applyAlignment="1">
      <alignment horizontal="center"/>
    </xf>
    <xf numFmtId="0" fontId="49" fillId="29" borderId="0" xfId="0" applyFont="1" applyFill="1" applyAlignment="1" applyProtection="1">
      <alignment horizontal="center"/>
      <protection hidden="1" locked="0"/>
    </xf>
    <xf numFmtId="0" fontId="49" fillId="0" borderId="0" xfId="0" applyFont="1" applyAlignment="1" applyProtection="1">
      <alignment horizontal="center"/>
      <protection hidden="1" locked="0"/>
    </xf>
    <xf numFmtId="0" fontId="29" fillId="0" borderId="0" xfId="0" applyFont="1" applyBorder="1" applyAlignment="1" applyProtection="1">
      <alignment horizontal="right" vertical="center"/>
      <protection hidden="1" locked="0"/>
    </xf>
    <xf numFmtId="0" fontId="29" fillId="0" borderId="20" xfId="0" applyFont="1" applyBorder="1" applyAlignment="1" applyProtection="1">
      <alignment horizontal="right" vertical="center"/>
      <protection hidden="1" locked="0"/>
    </xf>
    <xf numFmtId="0" fontId="29" fillId="0" borderId="12" xfId="0" applyFont="1" applyBorder="1" applyAlignment="1" applyProtection="1">
      <alignment horizontal="right" vertical="center"/>
      <protection hidden="1" locked="0"/>
    </xf>
    <xf numFmtId="0" fontId="29" fillId="0" borderId="0" xfId="0" applyFont="1" applyFill="1" applyBorder="1" applyAlignment="1" applyProtection="1">
      <alignment horizontal="right" vertical="center"/>
      <protection hidden="1" locked="0"/>
    </xf>
    <xf numFmtId="0" fontId="29" fillId="0" borderId="12" xfId="0" applyFont="1" applyFill="1" applyBorder="1" applyAlignment="1" applyProtection="1">
      <alignment horizontal="right" vertical="center"/>
      <protection hidden="1" locked="0"/>
    </xf>
    <xf numFmtId="0" fontId="28" fillId="0" borderId="0" xfId="0" applyFont="1" applyBorder="1" applyAlignment="1" applyProtection="1">
      <alignment horizontal="center" vertical="center"/>
      <protection hidden="1" locked="0"/>
    </xf>
    <xf numFmtId="0" fontId="28" fillId="0" borderId="0" xfId="0" applyFont="1" applyBorder="1" applyAlignment="1" applyProtection="1">
      <alignment horizontal="right" vertical="center"/>
      <protection hidden="1" locked="0"/>
    </xf>
    <xf numFmtId="0" fontId="29" fillId="0" borderId="0" xfId="0" applyFont="1" applyFill="1" applyBorder="1" applyAlignment="1" applyProtection="1">
      <alignment horizontal="center" vertical="center"/>
      <protection hidden="1" locked="0"/>
    </xf>
  </cellXfs>
  <cellStyles count="5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Datum" xfId="36"/>
    <cellStyle name="Finanční0" xfId="37"/>
    <cellStyle name="Hyperlink" xfId="38"/>
    <cellStyle name="Chybně" xfId="39"/>
    <cellStyle name="Kontrolní buňka" xfId="40"/>
    <cellStyle name="Měna0" xfId="41"/>
    <cellStyle name="Currency" xfId="42"/>
    <cellStyle name="Currency [0]" xfId="43"/>
    <cellStyle name="Nadpis 1" xfId="44"/>
    <cellStyle name="Nadpis 2" xfId="45"/>
    <cellStyle name="Nadpis 3" xfId="46"/>
    <cellStyle name="Nadpis 4" xfId="47"/>
    <cellStyle name="Název" xfId="48"/>
    <cellStyle name="Neutrální" xfId="49"/>
    <cellStyle name="Normale_Foglio6" xfId="50"/>
    <cellStyle name="normální_dvouhry-I.stupeň" xfId="51"/>
    <cellStyle name="normální_KT- muži" xfId="52"/>
    <cellStyle name="Pevný" xfId="53"/>
    <cellStyle name="Poznámka" xfId="54"/>
    <cellStyle name="Percent" xfId="55"/>
    <cellStyle name="Propojená buňka" xfId="56"/>
    <cellStyle name="Followed Hyperlink" xfId="57"/>
    <cellStyle name="Správně" xfId="58"/>
    <cellStyle name="Text upozornění" xfId="59"/>
    <cellStyle name="Vstup" xfId="60"/>
    <cellStyle name="Výpočet" xfId="61"/>
    <cellStyle name="Výstup" xfId="62"/>
    <cellStyle name="Vysvětlující text" xfId="63"/>
    <cellStyle name="Záhlaví 1" xfId="64"/>
    <cellStyle name="Záhlaví 2" xfId="65"/>
    <cellStyle name="Zvýraznění 1" xfId="66"/>
    <cellStyle name="Zvýraznění 2" xfId="67"/>
    <cellStyle name="Zvýraznění 3" xfId="68"/>
    <cellStyle name="Zvýraznění 4" xfId="69"/>
    <cellStyle name="Zvýraznění 5" xfId="70"/>
    <cellStyle name="Zvýraznění 6" xfId="71"/>
    <cellStyle name="一般_forms_in_excel" xfId="72"/>
  </cellStyles>
  <dxfs count="381">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fill>
        <patternFill>
          <bgColor rgb="FFCCFFFF"/>
        </patternFill>
      </fill>
      <border>
        <bottom style="thin"/>
      </border>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dxf>
    <dxf>
      <font>
        <b/>
        <i val="0"/>
      </font>
    </dxf>
    <dxf>
      <font>
        <b/>
        <i val="0"/>
      </font>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border>
        <left style="thin"/>
        <right>
          <color indexed="63"/>
        </right>
      </border>
    </dxf>
    <dxf>
      <border>
        <left style="thin"/>
        <right style="thin"/>
      </border>
    </dxf>
    <dxf>
      <border>
        <left style="thin"/>
        <right>
          <color indexed="63"/>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top style="thin"/>
      </border>
    </dxf>
    <dxf>
      <border>
        <right style="thin"/>
      </border>
    </dxf>
    <dxf>
      <border>
        <right style="thin"/>
        <top style="thin"/>
        <bottom style="thin"/>
      </border>
    </dxf>
    <dxf>
      <border>
        <bottom style="thin"/>
      </border>
    </dxf>
    <dxf>
      <fill>
        <patternFill>
          <bgColor theme="0" tint="-0.24993999302387238"/>
        </patternFill>
      </fill>
    </dxf>
    <dxf>
      <border>
        <right style="thin"/>
      </border>
    </dxf>
    <dxf>
      <font>
        <b/>
        <i val="0"/>
      </font>
      <border>
        <right style="thin"/>
      </border>
    </dxf>
    <dxf>
      <font>
        <b/>
        <i val="0"/>
      </font>
      <border>
        <right style="thin"/>
      </border>
    </dxf>
    <dxf>
      <font>
        <b/>
        <i val="0"/>
      </font>
      <fill>
        <patternFill>
          <bgColor indexed="15"/>
        </patternFill>
      </fill>
      <border>
        <right style="thin"/>
        <bottom style="thin"/>
      </border>
    </dxf>
    <dxf>
      <font>
        <b/>
        <i val="0"/>
      </font>
      <fill>
        <patternFill>
          <bgColor rgb="FF00FFFF"/>
        </patternFill>
      </fill>
      <border>
        <bottom style="thin"/>
      </border>
    </dxf>
    <dxf>
      <font>
        <b/>
        <i val="0"/>
      </font>
      <fill>
        <patternFill>
          <bgColor rgb="FF00FFFF"/>
        </patternFill>
      </fill>
      <border>
        <bottom style="thin"/>
      </border>
    </dxf>
    <dxf>
      <border>
        <left style="thin"/>
      </border>
    </dxf>
    <dxf>
      <border>
        <right style="thin"/>
        <top style="thin"/>
      </border>
    </dxf>
    <dxf>
      <border>
        <right>
          <color indexed="63"/>
        </right>
        <bottom style="thin"/>
      </border>
    </dxf>
    <dxf>
      <border>
        <right style="thin"/>
      </border>
    </dxf>
    <dxf>
      <border>
        <right style="thin"/>
        <bottom style="thin"/>
      </border>
    </dxf>
    <dxf>
      <border>
        <bottom style="thin"/>
      </border>
    </dxf>
    <dxf>
      <fill>
        <patternFill>
          <bgColor indexed="22"/>
        </patternFill>
      </fill>
    </dxf>
    <dxf>
      <border>
        <right>
          <color indexed="63"/>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border>
        <right style="thin"/>
        <top style="thin"/>
      </border>
    </dxf>
    <dxf>
      <border>
        <right style="thin"/>
      </border>
    </dxf>
    <dxf>
      <border>
        <top style="thin"/>
      </border>
    </dxf>
    <dxf>
      <border>
        <right style="thin"/>
      </border>
    </dxf>
    <dxf>
      <border>
        <right style="thin"/>
        <top style="thin"/>
        <bottom style="thin"/>
      </border>
    </dxf>
    <dxf>
      <border>
        <bottom style="thin"/>
      </border>
    </dxf>
    <dxf>
      <fill>
        <patternFill>
          <bgColor theme="0" tint="-0.24993999302387238"/>
        </patternFill>
      </fill>
    </dxf>
    <dxf>
      <border>
        <right style="thin"/>
      </border>
    </dxf>
    <dxf>
      <font>
        <b/>
        <i val="0"/>
      </font>
      <border>
        <right style="thin"/>
      </border>
    </dxf>
    <dxf>
      <font>
        <b/>
        <i val="0"/>
      </font>
      <border>
        <right style="thin"/>
      </border>
    </dxf>
    <dxf>
      <border>
        <right>
          <color indexed="63"/>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rgb="FF00FFFF"/>
        </patternFill>
      </fill>
      <border>
        <bottom style="thin"/>
      </border>
    </dxf>
    <dxf>
      <font>
        <b/>
        <i val="0"/>
      </font>
      <fill>
        <patternFill>
          <bgColor indexed="15"/>
        </patternFill>
      </fill>
      <border>
        <bottom style="thin"/>
      </border>
    </dxf>
    <dxf>
      <font>
        <b/>
        <i val="0"/>
      </font>
      <fill>
        <patternFill>
          <bgColor rgb="FF00FFFF"/>
        </patternFill>
      </fill>
      <border>
        <bottom style="thin"/>
      </border>
    </dxf>
    <dxf>
      <font>
        <b/>
        <i val="0"/>
      </font>
      <fill>
        <patternFill>
          <bgColor rgb="FF00FFFF"/>
        </patternFill>
      </fill>
      <border>
        <bottom style="thin"/>
      </border>
    </dxf>
    <dxf>
      <font>
        <b/>
        <i val="0"/>
      </font>
      <border>
        <right style="thin"/>
      </border>
    </dxf>
    <dxf>
      <font>
        <b val="0"/>
        <i val="0"/>
      </font>
      <border>
        <right style="thin"/>
      </border>
    </dxf>
    <dxf>
      <font>
        <b/>
        <i val="0"/>
      </font>
      <fill>
        <patternFill>
          <bgColor indexed="15"/>
        </patternFill>
      </fill>
      <border>
        <bottom style="thin"/>
      </border>
    </dxf>
    <dxf>
      <border>
        <bottom style="thin"/>
      </border>
    </dxf>
    <dxf>
      <font>
        <b/>
        <i val="0"/>
      </font>
      <border>
        <right style="thin"/>
      </border>
    </dxf>
    <dxf>
      <fill>
        <patternFill>
          <bgColor indexed="15"/>
        </patternFill>
      </fill>
      <border>
        <bottom style="thin"/>
      </border>
    </dxf>
    <dxf>
      <border>
        <left style="thin"/>
        <right style="thin"/>
        <bottom style="thin"/>
      </border>
    </dxf>
    <dxf>
      <border>
        <left style="thin"/>
        <right>
          <color indexed="63"/>
        </right>
      </border>
    </dxf>
    <dxf>
      <border>
        <left style="thin"/>
        <right style="thin"/>
      </border>
    </dxf>
    <dxf>
      <border>
        <left style="thin"/>
        <bottom style="thin"/>
      </border>
    </dxf>
    <dxf>
      <border>
        <right style="thin"/>
        <bottom style="thin"/>
      </border>
    </dxf>
    <dxf>
      <border>
        <right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ill>
        <patternFill>
          <bgColor indexed="22"/>
        </patternFill>
      </fill>
    </dxf>
    <dxf>
      <font>
        <b/>
        <i val="0"/>
        <color indexed="12"/>
      </font>
    </dxf>
    <dxf>
      <font>
        <b/>
        <i val="0"/>
        <color indexed="10"/>
      </font>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border>
        <bottom style="thin"/>
      </border>
    </dxf>
    <dxf>
      <font>
        <b/>
        <i val="0"/>
      </font>
      <fill>
        <patternFill>
          <bgColor indexed="15"/>
        </patternFill>
      </fill>
      <border>
        <bottom style="thin"/>
      </border>
    </dxf>
    <dxf>
      <border>
        <right style="thin"/>
        <bottom style="thin"/>
      </border>
    </dxf>
    <dxf>
      <border>
        <bottom style="thin"/>
      </border>
    </dxf>
    <dxf>
      <font>
        <b/>
        <i val="0"/>
      </font>
      <fill>
        <patternFill>
          <bgColor indexed="15"/>
        </patternFill>
      </fill>
      <border>
        <left>
          <color indexed="63"/>
        </left>
        <bottom style="thin"/>
      </border>
    </dxf>
    <dxf>
      <border>
        <left>
          <color indexed="63"/>
        </left>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fill>
        <patternFill>
          <bgColor indexed="9"/>
        </patternFill>
      </fill>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border>
        <right style="thin"/>
        <bottom>
          <color indexed="63"/>
        </bottom>
      </border>
    </dxf>
    <dxf>
      <border>
        <right style="thin"/>
      </border>
    </dxf>
    <dxf>
      <border>
        <right style="thin"/>
      </border>
    </dxf>
    <dxf>
      <border>
        <right style="thin"/>
      </border>
    </dxf>
    <dxf>
      <border>
        <right style="thin"/>
        <bottom>
          <color indexed="63"/>
        </bottom>
      </border>
    </dxf>
    <dxf>
      <border>
        <right style="thin"/>
      </border>
    </dxf>
    <dxf>
      <border>
        <right style="thin"/>
      </border>
    </dxf>
    <dxf>
      <border>
        <left style="thin"/>
      </border>
    </dxf>
    <dxf>
      <border>
        <right style="thin"/>
      </border>
    </dxf>
    <dxf>
      <border>
        <righ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border>
        <left style="thin"/>
      </border>
    </dxf>
    <dxf>
      <border>
        <left style="thin"/>
      </border>
    </dxf>
    <dxf>
      <border>
        <left style="thin"/>
      </border>
    </dxf>
    <dxf>
      <border>
        <left style="thin"/>
      </border>
    </dxf>
    <dxf>
      <font>
        <b/>
        <i val="0"/>
      </font>
    </dxf>
    <dxf>
      <font>
        <b/>
        <i val="0"/>
        <name val="Cambria"/>
      </font>
      <border>
        <right/>
      </border>
    </dxf>
    <dxf>
      <font>
        <b/>
        <i val="0"/>
      </font>
      <fill>
        <patternFill>
          <bgColor indexed="15"/>
        </patternFill>
      </fill>
      <border>
        <left style="thin"/>
      </border>
    </dxf>
    <dxf>
      <font>
        <b/>
        <i val="0"/>
      </font>
    </dxf>
    <dxf>
      <font>
        <b/>
        <i val="0"/>
        <strike val="0"/>
      </font>
    </dxf>
    <dxf>
      <font>
        <b/>
        <i val="0"/>
      </font>
      <fill>
        <patternFill>
          <bgColor rgb="FF66FF66"/>
        </patternFill>
      </fill>
    </dxf>
    <dxf>
      <font>
        <b/>
        <i val="0"/>
      </font>
      <border>
        <right style="thin"/>
      </border>
    </dxf>
    <dxf>
      <font>
        <b/>
        <i val="0"/>
      </font>
      <fill>
        <patternFill>
          <bgColor rgb="FF66FF66"/>
        </patternFill>
      </fill>
      <border>
        <bottom style="thin"/>
      </border>
    </dxf>
    <dxf>
      <font>
        <b/>
        <i val="0"/>
      </font>
    </dxf>
    <dxf>
      <font>
        <b/>
        <i val="0"/>
      </font>
    </dxf>
    <dxf>
      <font>
        <b/>
        <i val="0"/>
      </font>
    </dxf>
    <dxf>
      <font>
        <b/>
        <i val="0"/>
      </font>
    </dxf>
    <dxf>
      <font>
        <b/>
        <i val="0"/>
      </font>
    </dxf>
    <dxf>
      <font>
        <b/>
        <i val="0"/>
      </font>
    </dxf>
    <dxf>
      <font>
        <b val="0"/>
        <i val="0"/>
      </font>
      <border>
        <right style="thin"/>
      </border>
    </dxf>
    <dxf>
      <font>
        <b/>
        <i val="0"/>
      </font>
      <fill>
        <patternFill>
          <bgColor indexed="15"/>
        </patternFill>
      </fill>
    </dxf>
    <dxf>
      <font>
        <b val="0"/>
        <i val="0"/>
      </font>
      <border>
        <right style="thin"/>
      </border>
    </dxf>
    <dxf>
      <font>
        <b val="0"/>
        <i val="0"/>
      </font>
      <border>
        <right style="thin"/>
      </border>
    </dxf>
    <dxf>
      <font>
        <b val="0"/>
        <i val="0"/>
      </font>
      <border>
        <right style="thin"/>
      </border>
    </dxf>
    <dxf>
      <font>
        <b/>
        <i val="0"/>
      </font>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font>
        <b/>
        <i val="0"/>
      </font>
      <fill>
        <patternFill>
          <bgColor rgb="FF00FFFF"/>
        </patternFill>
      </fill>
      <border>
        <bottom style="thin"/>
      </border>
    </dxf>
    <dxf>
      <font>
        <b/>
        <i val="0"/>
      </font>
      <fill>
        <patternFill>
          <bgColor rgb="FF00FFFF"/>
        </patternFill>
      </fill>
      <border>
        <bottom style="thin"/>
      </border>
    </dxf>
    <dxf>
      <font>
        <b/>
        <i val="0"/>
      </font>
      <border>
        <bottom style="thin"/>
      </border>
    </dxf>
    <dxf>
      <font>
        <b/>
        <i val="0"/>
      </font>
      <border>
        <bottom style="thin"/>
      </border>
    </dxf>
    <dxf>
      <font>
        <b/>
        <i val="0"/>
      </font>
      <border>
        <bottom style="thin"/>
      </border>
    </dxf>
    <dxf>
      <font>
        <b/>
        <i val="0"/>
      </font>
      <border>
        <bottom style="thin"/>
      </border>
    </dxf>
    <dxf>
      <font>
        <b/>
        <i val="0"/>
      </font>
      <border>
        <bottom style="thin"/>
      </border>
    </dxf>
    <dxf>
      <font>
        <b/>
        <i val="0"/>
      </font>
      <fill>
        <patternFill>
          <bgColor indexed="15"/>
        </patternFill>
      </fill>
      <border>
        <bottom style="thin"/>
      </border>
    </dxf>
    <dxf>
      <font>
        <b/>
        <i val="0"/>
      </font>
      <fill>
        <patternFill>
          <bgColor indexed="15"/>
        </patternFill>
      </fill>
      <border>
        <right style="thin"/>
        <bottom style="thin"/>
      </border>
    </dxf>
    <dxf>
      <font>
        <b/>
        <i val="0"/>
      </font>
      <fill>
        <patternFill>
          <bgColor rgb="FF00FFFF"/>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rgb="FF00FFFF"/>
        </patternFill>
      </fill>
      <border>
        <bottom style="thin"/>
      </border>
    </dxf>
    <dxf>
      <font>
        <b/>
        <i val="0"/>
      </font>
      <fill>
        <patternFill>
          <bgColor indexed="15"/>
        </patternFill>
      </fill>
      <border>
        <bottom style="thin"/>
      </border>
    </dxf>
    <dxf>
      <font>
        <b/>
        <i val="0"/>
      </font>
      <fill>
        <patternFill>
          <bgColor rgb="FF00FFFF"/>
        </patternFill>
      </fill>
      <border>
        <bottom style="thin"/>
      </border>
    </dxf>
    <dxf>
      <font>
        <b/>
        <i val="0"/>
      </font>
      <border>
        <right style="thin"/>
      </border>
    </dxf>
    <dxf>
      <font>
        <b val="0"/>
        <i val="0"/>
      </font>
      <border>
        <right style="thin"/>
      </border>
    </dxf>
    <dxf>
      <font>
        <b/>
        <i val="0"/>
      </font>
      <border>
        <right style="thin"/>
      </border>
    </dxf>
    <dxf>
      <fill>
        <patternFill>
          <bgColor indexed="15"/>
        </patternFill>
      </fill>
      <border>
        <bottom style="thin"/>
      </border>
    </dxf>
    <dxf>
      <border>
        <left style="thin"/>
        <right style="thin"/>
        <bottom style="thin"/>
      </border>
    </dxf>
    <dxf>
      <border>
        <left style="thin"/>
        <right>
          <color indexed="63"/>
        </right>
      </border>
    </dxf>
    <dxf>
      <border>
        <left style="thin"/>
        <right style="thin"/>
      </border>
    </dxf>
    <dxf>
      <border>
        <left style="thin"/>
        <bottom style="thin"/>
      </border>
    </dxf>
    <dxf>
      <border>
        <right style="thin"/>
        <bottom style="thin"/>
      </border>
    </dxf>
    <dxf>
      <border>
        <right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ill>
        <patternFill>
          <bgColor indexed="22"/>
        </patternFill>
      </fill>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font>
      <fill>
        <patternFill>
          <bgColor indexed="15"/>
        </patternFill>
      </fill>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ill>
        <patternFill>
          <bgColor indexed="41"/>
        </patternFill>
      </fill>
    </dxf>
    <dxf>
      <fill>
        <patternFill>
          <bgColor indexed="41"/>
        </patternFill>
      </fill>
    </dxf>
    <dxf>
      <border>
        <right style="thin"/>
      </border>
    </dxf>
    <dxf>
      <border>
        <right style="thin"/>
        <bottom style="thin"/>
      </border>
    </dxf>
    <dxf>
      <border>
        <bottom style="thin"/>
      </border>
    </dxf>
    <dxf>
      <fill>
        <patternFill>
          <bgColor indexed="22"/>
        </patternFill>
      </fill>
    </dxf>
    <dxf>
      <border>
        <right style="thin"/>
      </border>
    </dxf>
    <dxf>
      <fill>
        <patternFill>
          <bgColor indexed="22"/>
        </patternFill>
      </fill>
    </dxf>
    <dxf>
      <border>
        <right style="thin"/>
        <bottom style="thin"/>
      </border>
    </dxf>
    <dxf>
      <border>
        <bottom style="thin"/>
      </border>
    </dxf>
    <dxf>
      <border>
        <right style="thin"/>
        <bottom>
          <color indexed="63"/>
        </bottom>
      </border>
    </dxf>
    <dxf>
      <border>
        <right style="thin"/>
      </border>
    </dxf>
    <dxf>
      <border>
        <right style="thin"/>
      </border>
    </dxf>
    <dxf>
      <border>
        <right style="thin"/>
      </border>
    </dxf>
    <dxf>
      <border>
        <right style="thin"/>
        <bottom>
          <color indexed="63"/>
        </bottom>
      </border>
    </dxf>
    <dxf>
      <border>
        <right style="thin"/>
      </border>
    </dxf>
    <dxf>
      <border>
        <right style="thin"/>
      </border>
    </dxf>
    <dxf>
      <border>
        <left style="thin"/>
      </border>
    </dxf>
    <dxf>
      <border>
        <right style="thin"/>
      </border>
    </dxf>
    <dxf>
      <border>
        <righ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color rgb="FF000000"/>
        </left>
      </border>
    </dxf>
    <dxf>
      <fill>
        <patternFill>
          <bgColor rgb="FF00FFFF"/>
        </patternFill>
      </fill>
      <border>
        <left style="thin">
          <color rgb="FF000000"/>
        </left>
        <bottom style="thin">
          <color rgb="FF000000"/>
        </bottom>
      </border>
    </dxf>
    <dxf>
      <border>
        <right style="thin">
          <color rgb="FF000000"/>
        </right>
      </border>
    </dxf>
    <dxf>
      <border>
        <right style="thin">
          <color rgb="FF000000"/>
        </right>
        <bottom>
          <color rgb="FF000000"/>
        </bottom>
      </border>
    </dxf>
    <dxf>
      <border>
        <bottom style="thin">
          <color rgb="FF000000"/>
        </bottom>
      </border>
    </dxf>
    <dxf>
      <border>
        <right style="thin">
          <color rgb="FF000000"/>
        </right>
        <bottom style="thin">
          <color rgb="FF000000"/>
        </bottom>
      </border>
    </dxf>
    <dxf>
      <font>
        <b/>
        <i val="0"/>
      </font>
      <fill>
        <patternFill>
          <bgColor rgb="FF00FFFF"/>
        </patternFill>
      </fill>
      <border>
        <left style="thin">
          <color rgb="FF000000"/>
        </left>
        <bottom style="thin">
          <color rgb="FF000000"/>
        </bottom>
      </border>
    </dxf>
    <dxf>
      <font>
        <b/>
        <i val="0"/>
        <color rgb="FFFF0000"/>
      </font>
      <border/>
    </dxf>
    <dxf>
      <font>
        <b/>
        <i val="0"/>
        <color rgb="FF0000FF"/>
      </font>
      <border/>
    </dxf>
    <dxf>
      <fill>
        <patternFill>
          <bgColor rgb="FFFFFF99"/>
        </patternFill>
      </fill>
      <border>
        <bottom style="thin">
          <color rgb="FF000000"/>
        </bottom>
      </border>
    </dxf>
    <dxf>
      <fill>
        <patternFill>
          <bgColor rgb="FFCCFFFF"/>
        </patternFill>
      </fill>
      <border>
        <bottom style="thin">
          <color rgb="FF000000"/>
        </bottom>
      </border>
    </dxf>
    <dxf>
      <border>
        <right style="thin">
          <color rgb="FF000000"/>
        </right>
        <top style="thin"/>
        <bottom style="thin">
          <color rgb="FF000000"/>
        </bottom>
      </border>
    </dxf>
    <dxf>
      <border>
        <left style="thin">
          <color rgb="FF000000"/>
        </left>
        <bottom style="thin">
          <color rgb="FF000000"/>
        </bottom>
      </border>
    </dxf>
    <dxf>
      <border>
        <left style="thin">
          <color rgb="FF000000"/>
        </left>
        <right style="thin">
          <color rgb="FF000000"/>
        </right>
      </border>
    </dxf>
    <dxf>
      <border>
        <left style="thin">
          <color rgb="FF000000"/>
        </left>
        <right>
          <color rgb="FF000000"/>
        </right>
      </border>
    </dxf>
    <dxf>
      <border>
        <left style="thin">
          <color rgb="FF000000"/>
        </left>
        <right style="thin">
          <color rgb="FF000000"/>
        </right>
        <bottom style="thin">
          <color rgb="FF000000"/>
        </bottom>
      </border>
    </dxf>
    <dxf>
      <fill>
        <patternFill>
          <bgColor rgb="FF00FFFF"/>
        </patternFill>
      </fill>
      <border>
        <bottom style="thin">
          <color rgb="FF000000"/>
        </bottom>
      </border>
    </dxf>
    <dxf>
      <font>
        <b/>
        <i val="0"/>
      </font>
      <border>
        <right style="thin">
          <color rgb="FF000000"/>
        </right>
      </border>
    </dxf>
    <dxf>
      <font>
        <b/>
        <i val="0"/>
      </font>
      <fill>
        <patternFill>
          <bgColor rgb="FF00FFFF"/>
        </patternFill>
      </fill>
      <border>
        <bottom style="thin">
          <color rgb="FF000000"/>
        </bottom>
      </border>
    </dxf>
    <dxf>
      <font>
        <b/>
        <i val="0"/>
      </font>
      <fill>
        <patternFill>
          <bgColor rgb="FF00FFFF"/>
        </patternFill>
      </fill>
      <border>
        <bottom style="thin">
          <color rgb="FF000000"/>
        </bottom>
      </border>
    </dxf>
    <dxf>
      <font>
        <b/>
        <i val="0"/>
      </font>
      <fill>
        <patternFill>
          <bgColor rgb="FF00FFFF"/>
        </patternFill>
      </fill>
      <border>
        <right style="thin">
          <color rgb="FF000000"/>
        </right>
        <bottom style="thin">
          <color rgb="FF000000"/>
        </bottom>
      </border>
    </dxf>
    <dxf>
      <font>
        <b/>
        <i val="0"/>
      </font>
      <border>
        <bottom style="thin">
          <color rgb="FF000000"/>
        </bottom>
      </border>
    </dxf>
    <dxf>
      <font>
        <b/>
        <i val="0"/>
      </font>
      <border/>
    </dxf>
    <dxf>
      <font>
        <b/>
        <i val="0"/>
      </font>
      <fill>
        <patternFill>
          <bgColor rgb="FF00FFFF"/>
        </patternFill>
      </fill>
      <border/>
    </dxf>
    <dxf>
      <font>
        <b/>
        <i val="0"/>
      </font>
      <fill>
        <patternFill>
          <bgColor rgb="FF66FF66"/>
        </patternFill>
      </fill>
      <border>
        <bottom style="thin">
          <color rgb="FF000000"/>
        </bottom>
      </border>
    </dxf>
    <dxf>
      <font>
        <b/>
        <i val="0"/>
      </font>
      <fill>
        <patternFill>
          <bgColor rgb="FF66FF66"/>
        </patternFill>
      </fill>
      <border/>
    </dxf>
    <dxf>
      <font>
        <b/>
        <i val="0"/>
      </font>
      <fill>
        <patternFill>
          <bgColor rgb="FF00FFFF"/>
        </patternFill>
      </fill>
      <border>
        <left style="thin">
          <color rgb="FF000000"/>
        </left>
      </border>
    </dxf>
    <dxf>
      <font>
        <b/>
        <i val="0"/>
      </font>
      <border>
        <right>
          <color rgb="FF000000"/>
        </right>
      </border>
    </dxf>
    <dxf>
      <fill>
        <patternFill>
          <bgColor rgb="FFFFFFFF"/>
        </patternFill>
      </fill>
      <border>
        <left style="thin">
          <color rgb="FF000000"/>
        </left>
        <bottom style="thin">
          <color rgb="FF000000"/>
        </bottom>
      </border>
    </dxf>
    <dxf>
      <border>
        <left>
          <color rgb="FF000000"/>
        </left>
        <bottom style="thin">
          <color rgb="FF000000"/>
        </bottom>
      </border>
    </dxf>
    <dxf>
      <font>
        <b/>
        <i val="0"/>
      </font>
      <fill>
        <patternFill>
          <bgColor rgb="FF00FFFF"/>
        </patternFill>
      </fill>
      <border>
        <left>
          <color rgb="FF000000"/>
        </left>
        <bottom style="thin">
          <color rgb="FF000000"/>
        </bottom>
      </border>
    </dxf>
    <dxf>
      <border>
        <right>
          <color rgb="FF000000"/>
        </right>
        <bottom style="thin">
          <color rgb="FF000000"/>
        </bottom>
      </border>
    </dxf>
    <dxf>
      <border>
        <top style="thin">
          <color rgb="FF000000"/>
        </top>
      </border>
    </dxf>
    <dxf>
      <border>
        <right style="thin">
          <color rgb="FF000000"/>
        </right>
        <top style="thin">
          <color rgb="FF000000"/>
        </top>
      </border>
    </dxf>
    <dxf>
      <border>
        <left style="thin">
          <color rgb="FF000000"/>
        </left>
        <right style="thin">
          <color rgb="FF000000"/>
        </right>
        <top style="thin">
          <color rgb="FF000000"/>
        </top>
      </border>
    </dxf>
    <dxf>
      <border>
        <left style="thin">
          <color rgb="FF000000"/>
        </left>
        <right>
          <color rgb="FF000000"/>
        </right>
        <top style="thin">
          <color rgb="FF000000"/>
        </top>
      </border>
    </dxf>
    <dxf>
      <fill>
        <patternFill>
          <bgColor rgb="FFCCFFFF"/>
        </patternFill>
      </fill>
      <border>
        <right style="thin">
          <color rgb="FF000000"/>
        </right>
        <top style="thin"/>
        <bottom style="thin">
          <color rgb="FF000000"/>
        </bottom>
      </border>
    </dxf>
    <dxf>
      <fill>
        <patternFill patternType="none">
          <bgColor indexed="65"/>
        </patternFill>
      </fill>
      <border>
        <bottom style="thin">
          <color rgb="FF000000"/>
        </bottom>
      </border>
    </dxf>
    <dxf>
      <fill>
        <patternFill patternType="none">
          <bgColor indexed="65"/>
        </patternFill>
      </fill>
      <border>
        <right style="thin">
          <color rgb="FF000000"/>
        </right>
        <bottom style="thin">
          <color rgb="FF000000"/>
        </bottom>
      </border>
    </dxf>
    <dxf>
      <fill>
        <patternFill>
          <bgColor rgb="FFCCFFFF"/>
        </patternFill>
      </fill>
      <border>
        <bottom style="thin">
          <color rgb="FF000000"/>
        </bottom>
      </border>
    </dxf>
    <dxf>
      <fill>
        <patternFill patternType="none">
          <bgColor indexed="65"/>
        </patternFill>
      </fill>
      <border>
        <right style="thin">
          <color rgb="FF000000"/>
        </right>
      </border>
    </dxf>
    <dxf>
      <font>
        <b/>
        <i val="0"/>
      </font>
      <fill>
        <patternFill>
          <bgColor rgb="FF00FFFF"/>
        </patternFill>
      </fill>
      <border>
        <right style="thin">
          <color rgb="FF000000"/>
        </righ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29615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29615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29615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29615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88487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88487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88487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88487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89249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89249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89249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89249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29615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29615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29615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29615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88487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88487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88487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88487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89249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89249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89249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89249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tolni%20tenis\Tabulky\BTM-M+S+D-origin&#225;l\Mlad&#353;&#237;%20ho&#353;i\Documents%20and%20Settings\Jirka\Dokumenty\Stolni%20tenis\&#268;AST%202008-2009\Tabulky\Start-listy-tis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tolni%20tenis\Tabulky\BTM-M+S+D-origin&#225;l\Mlad&#353;&#237;%20ho&#353;i\Documents%20and%20Settings\Jirka\Dokumenty\Stolni%20tenis\&#268;AST%202008-2009\Tabulky\Sattelite%20Youth\Singles%20boys\OCB%20and%20OC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čt-jři"/>
      <sheetName val="čt-jky"/>
      <sheetName val="mix-s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rt_YCG"/>
      <sheetName val="YCG-I.gr"/>
      <sheetName val="p-YCG"/>
      <sheetName val="YCG-ko"/>
      <sheetName val="YCG-ko-v"/>
      <sheetName val="Z-YCG"/>
      <sheetName val="part_OCG"/>
      <sheetName val="OCG-I.gr"/>
      <sheetName val="p-OCG"/>
      <sheetName val="OCG-ko"/>
      <sheetName val="OCG-ko-v"/>
      <sheetName val="Z-OCG"/>
      <sheetName val="part_JG"/>
      <sheetName val="JG-I.gr"/>
      <sheetName val="p-JG"/>
      <sheetName val="JG-ko"/>
      <sheetName val="JG-ko-v"/>
      <sheetName val="Z-JG"/>
      <sheetName val="TZ"/>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8.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9.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List37"/>
  <dimension ref="A1:I286"/>
  <sheetViews>
    <sheetView zoomScalePageLayoutView="0" workbookViewId="0" topLeftCell="A1">
      <selection activeCell="B21" sqref="B21"/>
    </sheetView>
  </sheetViews>
  <sheetFormatPr defaultColWidth="9.00390625" defaultRowHeight="12.75"/>
  <cols>
    <col min="1" max="1" width="4.00390625" style="47" customWidth="1"/>
    <col min="2" max="2" width="16.625" style="53" customWidth="1"/>
    <col min="3" max="9" width="15.75390625" style="53" customWidth="1"/>
    <col min="10" max="10" width="9.125" style="53" customWidth="1"/>
    <col min="11" max="16384" width="9.125" style="47" customWidth="1"/>
  </cols>
  <sheetData>
    <row r="1" spans="2:9" ht="11.25">
      <c r="B1" s="54" t="s">
        <v>18</v>
      </c>
      <c r="C1" s="54" t="s">
        <v>19</v>
      </c>
      <c r="D1" s="54" t="s">
        <v>20</v>
      </c>
      <c r="E1" s="54" t="s">
        <v>21</v>
      </c>
      <c r="F1" s="54" t="s">
        <v>22</v>
      </c>
      <c r="G1" s="54" t="s">
        <v>23</v>
      </c>
      <c r="H1" s="54" t="s">
        <v>24</v>
      </c>
      <c r="I1" s="54" t="s">
        <v>25</v>
      </c>
    </row>
    <row r="2" spans="2:9" ht="11.25">
      <c r="B2" s="55" t="e">
        <f ca="1">INDIRECT(CONCATENATE("[Draw_H_II.st.xls]H_list!","H$2"))</f>
        <v>#REF!</v>
      </c>
      <c r="C2" s="55" t="e">
        <f ca="1">INDIRECT(CONCATENATE("[Draw_H_II.st.xls]H_list!","I$2"))</f>
        <v>#REF!</v>
      </c>
      <c r="D2" s="55" t="e">
        <f ca="1">INDIRECT(CONCATENATE("[Draw_H_II.st.xls]H_list!","J$2"))</f>
        <v>#REF!</v>
      </c>
      <c r="E2" s="55" t="e">
        <f ca="1">INDIRECT(CONCATENATE("[Draw_H_II.st.xls]H_list!","K$2"))</f>
        <v>#REF!</v>
      </c>
      <c r="F2" s="55" t="e">
        <f ca="1">INDIRECT(CONCATENATE("[Draw_H_II.st.xls]H_list!","L$2"))</f>
        <v>#REF!</v>
      </c>
      <c r="G2" s="55" t="e">
        <f ca="1">INDIRECT(CONCATENATE("[Draw_H_II.st.xls]H_list!","M$2"))</f>
        <v>#REF!</v>
      </c>
      <c r="H2" s="55" t="e">
        <f ca="1">INDIRECT(CONCATENATE("[Draw_H_II.st.xls]H_list!","N$2"))</f>
        <v>#REF!</v>
      </c>
      <c r="I2" s="55" t="e">
        <f ca="1">INDIRECT(CONCATENATE("[Draw_H_II.st.xls]H_list!","O$2"))</f>
        <v>#REF!</v>
      </c>
    </row>
    <row r="3" spans="2:9" ht="11.25">
      <c r="B3" s="55" t="e">
        <f ca="1">INDIRECT(CONCATENATE("[Draw_H_II.st.xls]H_list!","H$3"))</f>
        <v>#REF!</v>
      </c>
      <c r="C3" s="55" t="e">
        <f ca="1">INDIRECT(CONCATENATE("[Draw_H_II.st.xls]H_list!","I$3"))</f>
        <v>#REF!</v>
      </c>
      <c r="D3" s="55" t="e">
        <f ca="1">INDIRECT(CONCATENATE("[Draw_H_II.st.xls]H_list!","J$3"))</f>
        <v>#REF!</v>
      </c>
      <c r="E3" s="55" t="e">
        <f ca="1">INDIRECT(CONCATENATE("[Draw_H_II.st.xls]H_list!","K$3"))</f>
        <v>#REF!</v>
      </c>
      <c r="F3" s="55" t="e">
        <f ca="1">INDIRECT(CONCATENATE("[Draw_H_II.st.xls]H_list!","L$3"))</f>
        <v>#REF!</v>
      </c>
      <c r="G3" s="55" t="e">
        <f ca="1">INDIRECT(CONCATENATE("[Draw_H_II.st.xls]H_list!","M$3"))</f>
        <v>#REF!</v>
      </c>
      <c r="H3" s="55" t="e">
        <f ca="1">INDIRECT(CONCATENATE("[Draw_H_II.st.xls]H_list!","N$3"))</f>
        <v>#REF!</v>
      </c>
      <c r="I3" s="55" t="e">
        <f ca="1">INDIRECT(CONCATENATE("[Draw_H_II.st.xls]H_list!","O$3"))</f>
        <v>#REF!</v>
      </c>
    </row>
    <row r="4" spans="2:9" ht="11.25">
      <c r="B4" s="55" t="e">
        <f ca="1">INDIRECT(CONCATENATE("[Draw_H_II.st.xls]H_list!","H$4"))</f>
        <v>#REF!</v>
      </c>
      <c r="C4" s="55" t="e">
        <f ca="1">INDIRECT(CONCATENATE("[Draw_H_II.st.xls]H_list!","I$4"))</f>
        <v>#REF!</v>
      </c>
      <c r="D4" s="55" t="e">
        <f ca="1">INDIRECT(CONCATENATE("[Draw_H_II.st.xls]H_list!","J$4"))</f>
        <v>#REF!</v>
      </c>
      <c r="E4" s="55" t="e">
        <f ca="1">INDIRECT(CONCATENATE("[Draw_H_II.st.xls]H_list!","K$4"))</f>
        <v>#REF!</v>
      </c>
      <c r="F4" s="55" t="e">
        <f ca="1">INDIRECT(CONCATENATE("[Draw_H_II.st.xls]H_list!","L$4"))</f>
        <v>#REF!</v>
      </c>
      <c r="G4" s="55" t="e">
        <f ca="1">INDIRECT(CONCATENATE("[Draw_H_II.st.xls]H_list!","M$4"))</f>
        <v>#REF!</v>
      </c>
      <c r="H4" s="55" t="e">
        <f ca="1">INDIRECT(CONCATENATE("[Draw_H_II.st.xls]H_list!","N$4"))</f>
        <v>#REF!</v>
      </c>
      <c r="I4" s="55" t="e">
        <f ca="1">INDIRECT(CONCATENATE("[Draw_H_II.st.xls]H_list!","O$4"))</f>
        <v>#REF!</v>
      </c>
    </row>
    <row r="5" spans="2:9" ht="11.25">
      <c r="B5" s="55" t="e">
        <f ca="1">INDIRECT(CONCATENATE("[Draw_H_II.st.xls]H_list!","H$5"))</f>
        <v>#REF!</v>
      </c>
      <c r="C5" s="55" t="e">
        <f ca="1">INDIRECT(CONCATENATE("[Draw_H_II.st.xls]H_list!","I$5"))</f>
        <v>#REF!</v>
      </c>
      <c r="D5" s="55" t="e">
        <f ca="1">INDIRECT(CONCATENATE("[Draw_H_II.st.xls]H_list!","J$5"))</f>
        <v>#REF!</v>
      </c>
      <c r="E5" s="55" t="e">
        <f ca="1">INDIRECT(CONCATENATE("[Draw_H_II.st.xls]H_list!","K$5"))</f>
        <v>#REF!</v>
      </c>
      <c r="F5" s="55" t="e">
        <f ca="1">INDIRECT(CONCATENATE("[Draw_H_II.st.xls]H_list!","L$5"))</f>
        <v>#REF!</v>
      </c>
      <c r="G5" s="55" t="e">
        <f ca="1">INDIRECT(CONCATENATE("[Draw_H_II.st.xls]H_list!","M$5"))</f>
        <v>#REF!</v>
      </c>
      <c r="H5" s="55" t="e">
        <f ca="1">INDIRECT(CONCATENATE("[Draw_H_II.st.xls]H_list!","N$5"))</f>
        <v>#REF!</v>
      </c>
      <c r="I5" s="55" t="e">
        <f ca="1">INDIRECT(CONCATENATE("[Draw_H_II.st.xls]H_list!","O$5"))</f>
        <v>#REF!</v>
      </c>
    </row>
    <row r="6" spans="2:9" ht="11.25">
      <c r="B6" s="55" t="e">
        <f ca="1">INDIRECT(CONCATENATE("[Draw_H_II.st.xls]H_list!","H$6"))</f>
        <v>#REF!</v>
      </c>
      <c r="C6" s="55" t="e">
        <f ca="1">INDIRECT(CONCATENATE("[Draw_H_II.st.xls]H_list!","I$6"))</f>
        <v>#REF!</v>
      </c>
      <c r="D6" s="55" t="e">
        <f ca="1">INDIRECT(CONCATENATE("[Draw_H_II.st.xls]H_list!","J$6"))</f>
        <v>#REF!</v>
      </c>
      <c r="E6" s="55" t="e">
        <f ca="1">INDIRECT(CONCATENATE("[Draw_H_II.st.xls]H_list!","K$6"))</f>
        <v>#REF!</v>
      </c>
      <c r="F6" s="55" t="e">
        <f ca="1">INDIRECT(CONCATENATE("[Draw_H_II.st.xls]H_list!","L$6"))</f>
        <v>#REF!</v>
      </c>
      <c r="G6" s="55" t="e">
        <f ca="1">INDIRECT(CONCATENATE("[Draw_H_II.st.xls]H_list!","M$6"))</f>
        <v>#REF!</v>
      </c>
      <c r="H6" s="55" t="e">
        <f ca="1">INDIRECT(CONCATENATE("[Draw_H_II.st.xls]H_list!","N$6"))</f>
        <v>#REF!</v>
      </c>
      <c r="I6" s="55" t="e">
        <f ca="1">INDIRECT(CONCATENATE("[Draw_H_II.st.xls]H_list!","O$6"))</f>
        <v>#REF!</v>
      </c>
    </row>
    <row r="7" spans="2:9" ht="11.25">
      <c r="B7" s="55" t="e">
        <f ca="1">INDIRECT(CONCATENATE("[Draw_H_II.st.xls]H_list!","H$7"))</f>
        <v>#REF!</v>
      </c>
      <c r="C7" s="55" t="e">
        <f ca="1">INDIRECT(CONCATENATE("[Draw_H_II.st.xls]H_list!","I$7"))</f>
        <v>#REF!</v>
      </c>
      <c r="D7" s="55" t="e">
        <f ca="1">INDIRECT(CONCATENATE("[Draw_H_II.st.xls]H_list!","J$7"))</f>
        <v>#REF!</v>
      </c>
      <c r="E7" s="55" t="e">
        <f ca="1">INDIRECT(CONCATENATE("[Draw_H_II.st.xls]H_list!","K$7"))</f>
        <v>#REF!</v>
      </c>
      <c r="F7" s="55" t="e">
        <f ca="1">INDIRECT(CONCATENATE("[Draw_H_II.st.xls]H_list!","L$7"))</f>
        <v>#REF!</v>
      </c>
      <c r="G7" s="55" t="e">
        <f ca="1">INDIRECT(CONCATENATE("[Draw_H_II.st.xls]H_list!","M$7"))</f>
        <v>#REF!</v>
      </c>
      <c r="H7" s="55" t="e">
        <f ca="1">INDIRECT(CONCATENATE("[Draw_H_II.st.xls]H_list!","N$7"))</f>
        <v>#REF!</v>
      </c>
      <c r="I7" s="55" t="e">
        <f ca="1">INDIRECT(CONCATENATE("[Draw_H_II.st.xls]H_list!","O$7"))</f>
        <v>#REF!</v>
      </c>
    </row>
    <row r="8" spans="2:9" ht="11.25">
      <c r="B8" s="55" t="e">
        <f ca="1">INDIRECT(CONCATENATE("[Draw_H_II.st.xls]H_list!","H$8"))</f>
        <v>#REF!</v>
      </c>
      <c r="C8" s="55" t="e">
        <f ca="1">INDIRECT(CONCATENATE("[Draw_H_II.st.xls]H_list!","I$8"))</f>
        <v>#REF!</v>
      </c>
      <c r="D8" s="55" t="e">
        <f ca="1">INDIRECT(CONCATENATE("[Draw_H_II.st.xls]H_list!","J$8"))</f>
        <v>#REF!</v>
      </c>
      <c r="E8" s="55" t="e">
        <f ca="1">INDIRECT(CONCATENATE("[Draw_H_II.st.xls]H_list!","K$8"))</f>
        <v>#REF!</v>
      </c>
      <c r="F8" s="55" t="e">
        <f ca="1">INDIRECT(CONCATENATE("[Draw_H_II.st.xls]H_list!","L$8"))</f>
        <v>#REF!</v>
      </c>
      <c r="G8" s="55" t="e">
        <f ca="1">INDIRECT(CONCATENATE("[Draw_H_II.st.xls]H_list!","M$8"))</f>
        <v>#REF!</v>
      </c>
      <c r="H8" s="55" t="e">
        <f ca="1">INDIRECT(CONCATENATE("[Draw_H_II.st.xls]H_list!","N$8"))</f>
        <v>#REF!</v>
      </c>
      <c r="I8" s="55" t="e">
        <f ca="1">INDIRECT(CONCATENATE("[Draw_H_II.st.xls]H_list!","O$8"))</f>
        <v>#REF!</v>
      </c>
    </row>
    <row r="9" spans="2:9" ht="11.25">
      <c r="B9" s="55" t="e">
        <f ca="1">INDIRECT(CONCATENATE("[Draw_H_II.st.xls]H_list!","H$9"))</f>
        <v>#REF!</v>
      </c>
      <c r="C9" s="55" t="e">
        <f ca="1">INDIRECT(CONCATENATE("[Draw_H_II.st.xls]H_list!","I$9"))</f>
        <v>#REF!</v>
      </c>
      <c r="D9" s="55" t="e">
        <f ca="1">INDIRECT(CONCATENATE("[Draw_H_II.st.xls]H_list!","J$9"))</f>
        <v>#REF!</v>
      </c>
      <c r="E9" s="55" t="e">
        <f ca="1">INDIRECT(CONCATENATE("[Draw_H_II.st.xls]H_list!","K$9"))</f>
        <v>#REF!</v>
      </c>
      <c r="F9" s="55" t="e">
        <f ca="1">INDIRECT(CONCATENATE("[Draw_H_II.st.xls]H_list!","L$9"))</f>
        <v>#REF!</v>
      </c>
      <c r="G9" s="55" t="e">
        <f ca="1">INDIRECT(CONCATENATE("[Draw_H_II.st.xls]H_list!","M$9"))</f>
        <v>#REF!</v>
      </c>
      <c r="H9" s="55" t="e">
        <f ca="1">INDIRECT(CONCATENATE("[Draw_H_II.st.xls]H_list!","N$9"))</f>
        <v>#REF!</v>
      </c>
      <c r="I9" s="55" t="e">
        <f ca="1">INDIRECT(CONCATENATE("[Draw_H_II.st.xls]H_list!","O$9"))</f>
        <v>#REF!</v>
      </c>
    </row>
    <row r="10" spans="2:9" ht="11.25">
      <c r="B10" s="55" t="e">
        <f ca="1">INDIRECT(CONCATENATE("[Draw_H_II.st.xls]H_list!","H$10"))</f>
        <v>#REF!</v>
      </c>
      <c r="C10" s="55" t="e">
        <f ca="1">INDIRECT(CONCATENATE("[Draw_H_II.st.xls]H_list!","I$10"))</f>
        <v>#REF!</v>
      </c>
      <c r="D10" s="55" t="e">
        <f ca="1">INDIRECT(CONCATENATE("[Draw_H_II.st.xls]H_list!","J$10"))</f>
        <v>#REF!</v>
      </c>
      <c r="E10" s="55" t="e">
        <f ca="1">INDIRECT(CONCATENATE("[Draw_H_II.st.xls]H_list!","K$10"))</f>
        <v>#REF!</v>
      </c>
      <c r="F10" s="55" t="e">
        <f ca="1">INDIRECT(CONCATENATE("[Draw_H_II.st.xls]H_list!","L$10"))</f>
        <v>#REF!</v>
      </c>
      <c r="G10" s="55" t="e">
        <f ca="1">INDIRECT(CONCATENATE("[Draw_H_II.st.xls]H_list!","M$10"))</f>
        <v>#REF!</v>
      </c>
      <c r="H10" s="55" t="e">
        <f ca="1">INDIRECT(CONCATENATE("[Draw_H_II.st.xls]H_list!","N$10"))</f>
        <v>#REF!</v>
      </c>
      <c r="I10" s="55" t="e">
        <f ca="1">INDIRECT(CONCATENATE("[Draw_H_II.st.xls]H_list!","O$10"))</f>
        <v>#REF!</v>
      </c>
    </row>
    <row r="11" spans="2:9" ht="11.25">
      <c r="B11" s="55" t="e">
        <f ca="1">INDIRECT(CONCATENATE("[Draw_H_II.st.xls]H_list!","H$11"))</f>
        <v>#REF!</v>
      </c>
      <c r="C11" s="55" t="e">
        <f ca="1">INDIRECT(CONCATENATE("[Draw_H_II.st.xls]H_list!","I$11"))</f>
        <v>#REF!</v>
      </c>
      <c r="D11" s="55" t="e">
        <f ca="1">INDIRECT(CONCATENATE("[Draw_H_II.st.xls]H_list!","J$11"))</f>
        <v>#REF!</v>
      </c>
      <c r="E11" s="55" t="e">
        <f ca="1">INDIRECT(CONCATENATE("[Draw_H_II.st.xls]H_list!","K$11"))</f>
        <v>#REF!</v>
      </c>
      <c r="F11" s="55" t="e">
        <f ca="1">INDIRECT(CONCATENATE("[Draw_H_II.st.xls]H_list!","L$11"))</f>
        <v>#REF!</v>
      </c>
      <c r="G11" s="55" t="e">
        <f ca="1">INDIRECT(CONCATENATE("[Draw_H_II.st.xls]H_list!","M$11"))</f>
        <v>#REF!</v>
      </c>
      <c r="H11" s="55" t="e">
        <f ca="1">INDIRECT(CONCATENATE("[Draw_H_II.st.xls]H_list!","N$11"))</f>
        <v>#REF!</v>
      </c>
      <c r="I11" s="55" t="e">
        <f ca="1">INDIRECT(CONCATENATE("[Draw_H_II.st.xls]H_list!","O$11"))</f>
        <v>#REF!</v>
      </c>
    </row>
    <row r="12" spans="2:9" ht="11.25">
      <c r="B12" s="55" t="e">
        <f ca="1">INDIRECT(CONCATENATE("[Draw_H_II.st.xls]H_list!","H$12"))</f>
        <v>#REF!</v>
      </c>
      <c r="C12" s="55" t="e">
        <f ca="1">INDIRECT(CONCATENATE("[Draw_H_II.st.xls]H_list!","I$12"))</f>
        <v>#REF!</v>
      </c>
      <c r="D12" s="55" t="e">
        <f ca="1">INDIRECT(CONCATENATE("[Draw_H_II.st.xls]H_list!","J$12"))</f>
        <v>#REF!</v>
      </c>
      <c r="E12" s="55" t="e">
        <f ca="1">INDIRECT(CONCATENATE("[Draw_H_II.st.xls]H_list!","K$12"))</f>
        <v>#REF!</v>
      </c>
      <c r="F12" s="55" t="e">
        <f ca="1">INDIRECT(CONCATENATE("[Draw_H_II.st.xls]H_list!","L$12"))</f>
        <v>#REF!</v>
      </c>
      <c r="G12" s="55" t="e">
        <f ca="1">INDIRECT(CONCATENATE("[Draw_H_II.st.xls]H_list!","M$12"))</f>
        <v>#REF!</v>
      </c>
      <c r="H12" s="55" t="e">
        <f ca="1">INDIRECT(CONCATENATE("[Draw_H_II.st.xls]H_list!","N$12"))</f>
        <v>#REF!</v>
      </c>
      <c r="I12" s="55" t="e">
        <f ca="1">INDIRECT(CONCATENATE("[Draw_H_II.st.xls]H_list!","O$12"))</f>
        <v>#REF!</v>
      </c>
    </row>
    <row r="13" spans="2:9" ht="11.25">
      <c r="B13" s="54" t="e">
        <f ca="1">INDIRECT(CONCATENATE("[Draw_H_II.st.xls]H_list!","H$13"))</f>
        <v>#REF!</v>
      </c>
      <c r="C13" s="54" t="e">
        <f ca="1">INDIRECT(CONCATENATE("[Draw_H_II.st.xls]H_list!","I$13"))</f>
        <v>#REF!</v>
      </c>
      <c r="D13" s="54" t="e">
        <f ca="1">INDIRECT(CONCATENATE("[Draw_H_II.st.xls]H_list!","J$13"))</f>
        <v>#REF!</v>
      </c>
      <c r="E13" s="54" t="e">
        <f ca="1">INDIRECT(CONCATENATE("[Draw_H_II.st.xls]H_list!","K$13"))</f>
        <v>#REF!</v>
      </c>
      <c r="F13" s="54" t="e">
        <f ca="1">INDIRECT(CONCATENATE("[Draw_H_II.st.xls]H_list!","L$13"))</f>
        <v>#REF!</v>
      </c>
      <c r="G13" s="54" t="e">
        <f ca="1">INDIRECT(CONCATENATE("[Draw_H_II.st.xls]H_list!","M$13"))</f>
        <v>#REF!</v>
      </c>
      <c r="H13" s="54" t="e">
        <f ca="1">INDIRECT(CONCATENATE("[Draw_H_II.st.xls]H_list!","N$13"))</f>
        <v>#REF!</v>
      </c>
      <c r="I13" s="54" t="e">
        <f ca="1">INDIRECT(CONCATENATE("[Draw_H_II.st.xls]H_list!","O$13"))</f>
        <v>#REF!</v>
      </c>
    </row>
    <row r="16" spans="2:9" ht="11.25">
      <c r="B16" s="70" t="e">
        <f>IF(B$3=0,"",MID(B$3,1,FIND("~",B$3,2)-1))</f>
        <v>#REF!</v>
      </c>
      <c r="C16" s="70" t="e">
        <f aca="true" t="shared" si="0" ref="C16:I16">IF(C$3=0,"",MID(C$3,1,FIND("~",C$3,2)-1))</f>
        <v>#REF!</v>
      </c>
      <c r="D16" s="70" t="e">
        <f t="shared" si="0"/>
        <v>#REF!</v>
      </c>
      <c r="E16" s="70" t="e">
        <f t="shared" si="0"/>
        <v>#REF!</v>
      </c>
      <c r="F16" s="70" t="e">
        <f t="shared" si="0"/>
        <v>#REF!</v>
      </c>
      <c r="G16" s="70" t="e">
        <f t="shared" si="0"/>
        <v>#REF!</v>
      </c>
      <c r="H16" s="70" t="e">
        <f t="shared" si="0"/>
        <v>#REF!</v>
      </c>
      <c r="I16" s="70" t="e">
        <f t="shared" si="0"/>
        <v>#REF!</v>
      </c>
    </row>
    <row r="17" spans="2:9" ht="11.25">
      <c r="B17" s="70" t="e">
        <f>IF(B$6=0,"",MID(B$6,1,FIND("~",B$6,2)-1))</f>
        <v>#REF!</v>
      </c>
      <c r="C17" s="70" t="e">
        <f aca="true" t="shared" si="1" ref="C17:I17">IF(C$6=0,"",MID(C$6,1,FIND("~",C$6,2)-1))</f>
        <v>#REF!</v>
      </c>
      <c r="D17" s="70" t="e">
        <f t="shared" si="1"/>
        <v>#REF!</v>
      </c>
      <c r="E17" s="70" t="e">
        <f t="shared" si="1"/>
        <v>#REF!</v>
      </c>
      <c r="F17" s="70" t="e">
        <f>IF(F$6=0,"",MID(F$6,1,FIND("~",F$6,2)-1))</f>
        <v>#REF!</v>
      </c>
      <c r="G17" s="70" t="e">
        <f>IF(G$6=0,"",MID(G$6,1,FIND("~",G$6,2)-1))</f>
        <v>#REF!</v>
      </c>
      <c r="H17" s="70" t="e">
        <f t="shared" si="1"/>
        <v>#REF!</v>
      </c>
      <c r="I17" s="70" t="e">
        <f t="shared" si="1"/>
        <v>#REF!</v>
      </c>
    </row>
    <row r="18" spans="2:9" ht="11.25">
      <c r="B18" s="70" t="e">
        <f>IF(B$9=0,"",MID(B$9,1,FIND("~",B$9,2)-1))</f>
        <v>#REF!</v>
      </c>
      <c r="C18" s="70" t="e">
        <f aca="true" t="shared" si="2" ref="C18:I18">IF(C$9=0,"",MID(C$9,1,FIND("~",C$9,2)-1))</f>
        <v>#REF!</v>
      </c>
      <c r="D18" s="70" t="e">
        <f t="shared" si="2"/>
        <v>#REF!</v>
      </c>
      <c r="E18" s="70" t="e">
        <f t="shared" si="2"/>
        <v>#REF!</v>
      </c>
      <c r="F18" s="70" t="e">
        <f t="shared" si="2"/>
        <v>#REF!</v>
      </c>
      <c r="G18" s="70" t="e">
        <f t="shared" si="2"/>
        <v>#REF!</v>
      </c>
      <c r="H18" s="70" t="e">
        <f t="shared" si="2"/>
        <v>#REF!</v>
      </c>
      <c r="I18" s="70" t="e">
        <f t="shared" si="2"/>
        <v>#REF!</v>
      </c>
    </row>
    <row r="19" spans="2:9" ht="11.25">
      <c r="B19" s="70" t="e">
        <f>IF(B$12=0,"",MID(B$12,1,FIND("~",B$12,2)-1))</f>
        <v>#REF!</v>
      </c>
      <c r="C19" s="70" t="e">
        <f aca="true" t="shared" si="3" ref="C19:I19">IF(C$12=0,"",MID(C$12,1,FIND("~",C$12,2)-1))</f>
        <v>#REF!</v>
      </c>
      <c r="D19" s="70" t="e">
        <f t="shared" si="3"/>
        <v>#REF!</v>
      </c>
      <c r="E19" s="70" t="e">
        <f t="shared" si="3"/>
        <v>#REF!</v>
      </c>
      <c r="F19" s="70" t="e">
        <f t="shared" si="3"/>
        <v>#REF!</v>
      </c>
      <c r="G19" s="70" t="e">
        <f t="shared" si="3"/>
        <v>#REF!</v>
      </c>
      <c r="H19" s="70" t="e">
        <f t="shared" si="3"/>
        <v>#REF!</v>
      </c>
      <c r="I19" s="70" t="e">
        <f t="shared" si="3"/>
        <v>#REF!</v>
      </c>
    </row>
    <row r="20" spans="1:9" ht="11.25">
      <c r="A20" s="46"/>
      <c r="B20" s="58"/>
      <c r="C20" s="58"/>
      <c r="D20" s="58"/>
      <c r="E20" s="58"/>
      <c r="F20" s="58"/>
      <c r="G20" s="58"/>
      <c r="H20" s="58"/>
      <c r="I20" s="58"/>
    </row>
    <row r="21" spans="1:9" ht="12.75">
      <c r="A21">
        <f>IF(OR(A$16="0",A$16=""),"",IF(ISERR(VALUE(A$16)),VALUE(MID(A$16,2,5)),VALUE(A$16)))</f>
      </c>
      <c r="B21">
        <v>1</v>
      </c>
      <c r="C21">
        <v>2</v>
      </c>
      <c r="D21">
        <v>3</v>
      </c>
      <c r="E21">
        <v>4</v>
      </c>
      <c r="F21">
        <v>5</v>
      </c>
      <c r="G21">
        <v>6</v>
      </c>
      <c r="H21">
        <v>7</v>
      </c>
      <c r="I21">
        <v>8</v>
      </c>
    </row>
    <row r="22" spans="1:9" ht="12.75">
      <c r="A22">
        <f>IF(OR(A$17="0",A$17=""),"",IF(ISERR(VALUE(A$17)),VALUE(MID(A$17,2,5)),VALUE(A$17)))</f>
      </c>
      <c r="B22">
        <v>10</v>
      </c>
      <c r="C22">
        <v>13</v>
      </c>
      <c r="D22">
        <v>11</v>
      </c>
      <c r="E22">
        <v>12</v>
      </c>
      <c r="F22">
        <v>14</v>
      </c>
      <c r="G22">
        <v>16</v>
      </c>
      <c r="H22">
        <v>15</v>
      </c>
      <c r="I22">
        <v>9</v>
      </c>
    </row>
    <row r="23" spans="1:9" ht="12.75">
      <c r="A23">
        <f>IF(OR(A$18="0",A$18=""),"",IF(ISERR(VALUE(A$18)),VALUE(MID(A$18,2,5)),VALUE(A$18)))</f>
      </c>
      <c r="B23">
        <v>32</v>
      </c>
      <c r="C23">
        <v>26</v>
      </c>
      <c r="D23">
        <v>29</v>
      </c>
      <c r="E23">
        <v>31</v>
      </c>
      <c r="F23">
        <v>30</v>
      </c>
      <c r="G23">
        <v>28</v>
      </c>
      <c r="H23">
        <v>25</v>
      </c>
      <c r="I23">
        <v>27</v>
      </c>
    </row>
    <row r="24" spans="1:9" ht="12.75">
      <c r="A24">
        <f>IF(OR(A$19="0",A$19=""),"",IF(ISERR(VALUE(A$19)),VALUE(MID(A$19,2,5)),VALUE(A$19)))</f>
      </c>
      <c r="B24">
        <v>17</v>
      </c>
      <c r="C24">
        <v>19</v>
      </c>
      <c r="D24">
        <v>24</v>
      </c>
      <c r="E24">
        <v>20</v>
      </c>
      <c r="F24">
        <v>18</v>
      </c>
      <c r="G24">
        <v>22</v>
      </c>
      <c r="H24">
        <v>21</v>
      </c>
      <c r="I24">
        <v>23</v>
      </c>
    </row>
    <row r="25" spans="2:9" ht="11.25">
      <c r="B25" s="47"/>
      <c r="C25" s="47"/>
      <c r="D25" s="47"/>
      <c r="E25" s="47"/>
      <c r="F25" s="47"/>
      <c r="G25" s="47"/>
      <c r="H25" s="47"/>
      <c r="I25" s="47"/>
    </row>
    <row r="26" spans="2:9" ht="11.25">
      <c r="B26" s="47"/>
      <c r="C26" s="47"/>
      <c r="D26" s="47"/>
      <c r="E26" s="47"/>
      <c r="F26" s="47"/>
      <c r="G26" s="47"/>
      <c r="H26" s="47"/>
      <c r="I26" s="47"/>
    </row>
    <row r="27" spans="2:9" ht="11.25">
      <c r="B27" s="47"/>
      <c r="C27" s="47"/>
      <c r="D27" s="47"/>
      <c r="E27" s="47"/>
      <c r="F27" s="47"/>
      <c r="G27" s="47"/>
      <c r="H27" s="47"/>
      <c r="I27" s="47"/>
    </row>
    <row r="28" spans="2:9" ht="11.25">
      <c r="B28" s="47"/>
      <c r="C28" s="47"/>
      <c r="D28" s="47"/>
      <c r="E28" s="47"/>
      <c r="F28" s="47"/>
      <c r="G28" s="47"/>
      <c r="H28" s="47"/>
      <c r="I28" s="47"/>
    </row>
    <row r="29" spans="2:9" ht="11.25">
      <c r="B29" s="47"/>
      <c r="C29" s="47"/>
      <c r="D29" s="47"/>
      <c r="E29" s="47"/>
      <c r="F29" s="47"/>
      <c r="G29" s="47"/>
      <c r="H29" s="47"/>
      <c r="I29" s="47"/>
    </row>
    <row r="30" spans="2:9" ht="11.25">
      <c r="B30" s="47"/>
      <c r="C30" s="47"/>
      <c r="D30" s="47"/>
      <c r="E30" s="47"/>
      <c r="F30" s="47"/>
      <c r="G30" s="47"/>
      <c r="H30" s="47"/>
      <c r="I30" s="47"/>
    </row>
    <row r="31" spans="2:9" ht="11.25">
      <c r="B31" s="47"/>
      <c r="C31" s="47"/>
      <c r="D31" s="47"/>
      <c r="E31" s="47"/>
      <c r="F31" s="47"/>
      <c r="G31" s="47"/>
      <c r="H31" s="47"/>
      <c r="I31" s="47"/>
    </row>
    <row r="32" spans="2:9" ht="11.25">
      <c r="B32" s="47"/>
      <c r="C32" s="47"/>
      <c r="D32" s="47"/>
      <c r="E32" s="47"/>
      <c r="F32" s="47"/>
      <c r="G32" s="47"/>
      <c r="H32" s="47"/>
      <c r="I32" s="47"/>
    </row>
    <row r="33" spans="2:9" ht="11.25">
      <c r="B33" s="47"/>
      <c r="C33" s="47"/>
      <c r="D33" s="47"/>
      <c r="E33" s="47"/>
      <c r="F33" s="47"/>
      <c r="G33" s="47"/>
      <c r="H33" s="47"/>
      <c r="I33" s="47"/>
    </row>
    <row r="34" spans="2:9" ht="11.25">
      <c r="B34" s="47"/>
      <c r="C34" s="47"/>
      <c r="D34" s="47"/>
      <c r="E34" s="47"/>
      <c r="F34" s="47"/>
      <c r="G34" s="47"/>
      <c r="H34" s="47"/>
      <c r="I34" s="47"/>
    </row>
    <row r="35" spans="2:4" ht="11.25">
      <c r="B35" s="63"/>
      <c r="D35" s="56"/>
    </row>
    <row r="36" spans="2:4" ht="11.25">
      <c r="B36" s="63"/>
      <c r="D36" s="56"/>
    </row>
    <row r="37" spans="2:4" ht="11.25">
      <c r="B37" s="63"/>
      <c r="D37" s="56"/>
    </row>
    <row r="38" spans="2:4" ht="11.25">
      <c r="B38" s="63"/>
      <c r="D38" s="56"/>
    </row>
    <row r="39" spans="2:4" ht="11.25">
      <c r="B39" s="63"/>
      <c r="D39" s="56"/>
    </row>
    <row r="40" spans="2:4" ht="11.25">
      <c r="B40" s="63"/>
      <c r="D40" s="56"/>
    </row>
    <row r="41" spans="2:4" ht="11.25">
      <c r="B41" s="63"/>
      <c r="D41" s="56"/>
    </row>
    <row r="42" spans="2:4" ht="11.25">
      <c r="B42" s="63"/>
      <c r="D42" s="56"/>
    </row>
    <row r="43" spans="2:4" ht="11.25">
      <c r="B43" s="63"/>
      <c r="D43" s="56"/>
    </row>
    <row r="44" spans="2:4" ht="11.25">
      <c r="B44" s="63"/>
      <c r="D44" s="56"/>
    </row>
    <row r="45" spans="2:4" ht="11.25">
      <c r="B45" s="63"/>
      <c r="D45" s="56"/>
    </row>
    <row r="46" spans="2:4" ht="11.25">
      <c r="B46" s="63"/>
      <c r="D46" s="56"/>
    </row>
    <row r="47" spans="2:4" ht="11.25">
      <c r="B47" s="63"/>
      <c r="D47" s="56"/>
    </row>
    <row r="48" spans="2:4" ht="11.25">
      <c r="B48" s="63"/>
      <c r="D48" s="56"/>
    </row>
    <row r="49" spans="2:4" ht="11.25">
      <c r="B49" s="63"/>
      <c r="D49" s="56"/>
    </row>
    <row r="50" spans="2:4" ht="11.25">
      <c r="B50" s="63"/>
      <c r="D50" s="56"/>
    </row>
    <row r="51" spans="2:4" ht="11.25">
      <c r="B51" s="63"/>
      <c r="D51" s="56"/>
    </row>
    <row r="52" spans="2:4" ht="11.25">
      <c r="B52" s="63"/>
      <c r="D52" s="56"/>
    </row>
    <row r="53" spans="2:4" ht="11.25">
      <c r="B53" s="63"/>
      <c r="D53" s="56"/>
    </row>
    <row r="54" spans="2:4" ht="11.25">
      <c r="B54" s="63"/>
      <c r="D54" s="56"/>
    </row>
    <row r="55" spans="2:4" ht="11.25">
      <c r="B55" s="63"/>
      <c r="D55" s="56"/>
    </row>
    <row r="56" spans="2:4" ht="11.25">
      <c r="B56" s="63"/>
      <c r="D56" s="56"/>
    </row>
    <row r="57" spans="2:4" ht="11.25">
      <c r="B57" s="63"/>
      <c r="D57" s="56"/>
    </row>
    <row r="58" spans="2:4" ht="11.25">
      <c r="B58" s="63"/>
      <c r="D58" s="56"/>
    </row>
    <row r="59" spans="2:4" ht="11.25">
      <c r="B59" s="63"/>
      <c r="D59" s="56"/>
    </row>
    <row r="60" spans="2:4" ht="11.25">
      <c r="B60" s="63"/>
      <c r="D60" s="56"/>
    </row>
    <row r="61" spans="2:4" ht="11.25">
      <c r="B61" s="63"/>
      <c r="D61" s="56"/>
    </row>
    <row r="62" spans="2:4" ht="11.25">
      <c r="B62" s="63"/>
      <c r="D62" s="56"/>
    </row>
    <row r="63" spans="2:4" ht="11.25">
      <c r="B63" s="63"/>
      <c r="D63" s="56"/>
    </row>
    <row r="64" spans="2:4" ht="11.25">
      <c r="B64" s="63"/>
      <c r="D64" s="56"/>
    </row>
    <row r="65" spans="2:4" ht="11.25">
      <c r="B65" s="63"/>
      <c r="D65" s="56"/>
    </row>
    <row r="66" spans="2:4" ht="11.25">
      <c r="B66" s="63"/>
      <c r="D66" s="56"/>
    </row>
    <row r="67" spans="2:4" ht="11.25">
      <c r="B67" s="63"/>
      <c r="D67" s="56"/>
    </row>
    <row r="68" spans="2:4" ht="11.25">
      <c r="B68" s="63"/>
      <c r="D68" s="56"/>
    </row>
    <row r="69" spans="2:4" ht="11.25">
      <c r="B69" s="63"/>
      <c r="D69" s="56"/>
    </row>
    <row r="70" spans="2:4" ht="11.25">
      <c r="B70" s="63"/>
      <c r="D70" s="56"/>
    </row>
    <row r="71" spans="2:4" ht="11.25">
      <c r="B71" s="63"/>
      <c r="D71" s="56"/>
    </row>
    <row r="72" spans="2:4" ht="11.25">
      <c r="B72" s="63"/>
      <c r="D72" s="56"/>
    </row>
    <row r="73" spans="2:4" ht="11.25">
      <c r="B73" s="63"/>
      <c r="D73" s="56"/>
    </row>
    <row r="74" spans="2:4" ht="11.25">
      <c r="B74" s="63"/>
      <c r="D74" s="56"/>
    </row>
    <row r="75" spans="2:4" ht="11.25">
      <c r="B75" s="63"/>
      <c r="D75" s="56"/>
    </row>
    <row r="76" spans="2:4" ht="11.25">
      <c r="B76" s="63"/>
      <c r="D76" s="56"/>
    </row>
    <row r="77" spans="2:4" ht="11.25">
      <c r="B77" s="63"/>
      <c r="D77" s="56"/>
    </row>
    <row r="78" spans="2:4" ht="11.25">
      <c r="B78" s="63"/>
      <c r="D78" s="56"/>
    </row>
    <row r="79" spans="2:4" ht="11.25">
      <c r="B79" s="63"/>
      <c r="D79" s="56"/>
    </row>
    <row r="80" spans="2:4" ht="11.25">
      <c r="B80" s="63"/>
      <c r="D80" s="56"/>
    </row>
    <row r="81" spans="2:4" ht="11.25">
      <c r="B81" s="63"/>
      <c r="D81" s="56"/>
    </row>
    <row r="82" spans="2:4" ht="11.25">
      <c r="B82" s="63"/>
      <c r="D82" s="56"/>
    </row>
    <row r="83" spans="2:4" ht="11.25">
      <c r="B83" s="63"/>
      <c r="D83" s="56"/>
    </row>
    <row r="84" spans="2:4" ht="11.25">
      <c r="B84" s="63"/>
      <c r="D84" s="56"/>
    </row>
    <row r="85" spans="2:4" ht="11.25">
      <c r="B85" s="63"/>
      <c r="D85" s="56"/>
    </row>
    <row r="86" spans="2:4" ht="11.25">
      <c r="B86" s="63"/>
      <c r="D86" s="56"/>
    </row>
    <row r="87" spans="2:4" ht="11.25">
      <c r="B87" s="63"/>
      <c r="D87" s="56"/>
    </row>
    <row r="88" spans="2:4" ht="11.25">
      <c r="B88" s="63"/>
      <c r="D88" s="56"/>
    </row>
    <row r="89" spans="2:4" ht="11.25">
      <c r="B89" s="63"/>
      <c r="D89" s="56"/>
    </row>
    <row r="90" spans="2:4" ht="11.25">
      <c r="B90" s="56"/>
      <c r="D90" s="56"/>
    </row>
    <row r="91" spans="2:4" ht="11.25">
      <c r="B91" s="56"/>
      <c r="D91" s="56"/>
    </row>
    <row r="92" spans="2:4" ht="11.25">
      <c r="B92" s="56"/>
      <c r="D92" s="56"/>
    </row>
    <row r="93" spans="2:4" ht="11.25">
      <c r="B93" s="56"/>
      <c r="D93" s="56"/>
    </row>
    <row r="94" spans="2:4" ht="11.25">
      <c r="B94" s="56"/>
      <c r="D94" s="56"/>
    </row>
    <row r="95" spans="2:4" ht="11.25">
      <c r="B95" s="56"/>
      <c r="D95" s="56"/>
    </row>
    <row r="96" ht="11.25">
      <c r="B96" s="56"/>
    </row>
    <row r="97" ht="11.25">
      <c r="B97" s="56"/>
    </row>
    <row r="98" ht="11.25">
      <c r="B98" s="56"/>
    </row>
    <row r="99" ht="11.25">
      <c r="B99" s="56"/>
    </row>
    <row r="100" ht="11.25">
      <c r="B100" s="56"/>
    </row>
    <row r="101" ht="11.25">
      <c r="B101" s="56"/>
    </row>
    <row r="102" ht="11.25">
      <c r="B102" s="56"/>
    </row>
    <row r="103" ht="11.25">
      <c r="B103" s="56"/>
    </row>
    <row r="104" ht="11.25">
      <c r="B104" s="56"/>
    </row>
    <row r="105" ht="11.25">
      <c r="B105" s="56"/>
    </row>
    <row r="106" ht="11.25">
      <c r="B106" s="56"/>
    </row>
    <row r="107" ht="11.25">
      <c r="B107" s="56"/>
    </row>
    <row r="108" ht="11.25">
      <c r="B108" s="56"/>
    </row>
    <row r="109" ht="11.25">
      <c r="B109" s="56"/>
    </row>
    <row r="110" ht="11.25">
      <c r="B110" s="56"/>
    </row>
    <row r="111" ht="11.25">
      <c r="B111" s="56"/>
    </row>
    <row r="112" ht="11.25">
      <c r="B112" s="56"/>
    </row>
    <row r="113" ht="11.25">
      <c r="B113" s="56"/>
    </row>
    <row r="114" ht="11.25">
      <c r="B114" s="56"/>
    </row>
    <row r="115" ht="11.25">
      <c r="B115" s="56"/>
    </row>
    <row r="116" ht="11.25">
      <c r="B116" s="56"/>
    </row>
    <row r="117" ht="11.25">
      <c r="B117" s="56"/>
    </row>
    <row r="118" ht="11.25">
      <c r="B118" s="56"/>
    </row>
    <row r="119" ht="11.25">
      <c r="B119" s="56"/>
    </row>
    <row r="120" ht="11.25">
      <c r="B120" s="56"/>
    </row>
    <row r="121" ht="11.25">
      <c r="B121" s="56"/>
    </row>
    <row r="122" ht="11.25">
      <c r="B122" s="56"/>
    </row>
    <row r="123" ht="11.25">
      <c r="B123" s="56"/>
    </row>
    <row r="124" ht="11.25">
      <c r="B124" s="56"/>
    </row>
    <row r="125" ht="11.25">
      <c r="B125" s="56"/>
    </row>
    <row r="126" ht="11.25">
      <c r="B126" s="56"/>
    </row>
    <row r="127" ht="11.25">
      <c r="B127" s="56"/>
    </row>
    <row r="128" ht="11.25">
      <c r="B128" s="56"/>
    </row>
    <row r="129" ht="11.25">
      <c r="B129" s="56"/>
    </row>
    <row r="130" ht="11.25">
      <c r="B130" s="56"/>
    </row>
    <row r="131" ht="11.25">
      <c r="B131" s="56"/>
    </row>
    <row r="132" ht="11.25">
      <c r="B132" s="56"/>
    </row>
    <row r="133" ht="11.25">
      <c r="B133" s="56"/>
    </row>
    <row r="134" ht="11.25">
      <c r="B134" s="56"/>
    </row>
    <row r="135" ht="11.25">
      <c r="B135" s="56"/>
    </row>
    <row r="136" ht="11.25">
      <c r="B136" s="56"/>
    </row>
    <row r="137" ht="11.25">
      <c r="B137" s="56"/>
    </row>
    <row r="138" ht="11.25">
      <c r="B138" s="56"/>
    </row>
    <row r="139" ht="11.25">
      <c r="B139" s="56"/>
    </row>
    <row r="140" ht="11.25">
      <c r="B140" s="56"/>
    </row>
    <row r="141" ht="11.25">
      <c r="B141" s="56"/>
    </row>
    <row r="142" ht="11.25">
      <c r="B142" s="56"/>
    </row>
    <row r="143" ht="11.25">
      <c r="B143" s="56"/>
    </row>
    <row r="144" ht="11.25">
      <c r="B144" s="56"/>
    </row>
    <row r="145" ht="11.25">
      <c r="B145" s="56"/>
    </row>
    <row r="146" ht="11.25">
      <c r="B146" s="56"/>
    </row>
    <row r="147" ht="11.25">
      <c r="B147" s="56"/>
    </row>
    <row r="148" ht="11.25">
      <c r="B148" s="56"/>
    </row>
    <row r="149" ht="11.25">
      <c r="B149" s="56"/>
    </row>
    <row r="150" ht="11.25">
      <c r="B150" s="56"/>
    </row>
    <row r="151" ht="11.25">
      <c r="B151" s="56"/>
    </row>
    <row r="152" ht="11.25">
      <c r="B152" s="56"/>
    </row>
    <row r="153" ht="11.25">
      <c r="B153" s="56"/>
    </row>
    <row r="154" ht="11.25">
      <c r="B154" s="56"/>
    </row>
    <row r="155" ht="11.25">
      <c r="B155" s="56"/>
    </row>
    <row r="156" ht="11.25">
      <c r="B156" s="56"/>
    </row>
    <row r="157" ht="11.25">
      <c r="B157" s="56"/>
    </row>
    <row r="158" ht="11.25">
      <c r="B158" s="56"/>
    </row>
    <row r="159" ht="11.25">
      <c r="B159" s="56"/>
    </row>
    <row r="160" ht="11.25">
      <c r="B160" s="56"/>
    </row>
    <row r="161" ht="11.25">
      <c r="B161" s="56"/>
    </row>
    <row r="162" ht="11.25">
      <c r="B162" s="56"/>
    </row>
    <row r="163" ht="11.25">
      <c r="B163" s="56"/>
    </row>
    <row r="164" ht="11.25">
      <c r="B164" s="56"/>
    </row>
    <row r="165" ht="11.25">
      <c r="B165" s="56"/>
    </row>
    <row r="166" ht="11.25">
      <c r="B166" s="56"/>
    </row>
    <row r="167" ht="11.25">
      <c r="B167" s="56"/>
    </row>
    <row r="168" ht="11.25">
      <c r="B168" s="56"/>
    </row>
    <row r="169" ht="11.25">
      <c r="B169" s="56"/>
    </row>
    <row r="170" ht="11.25">
      <c r="B170" s="56"/>
    </row>
    <row r="171" ht="11.25">
      <c r="B171" s="56"/>
    </row>
    <row r="172" ht="11.25">
      <c r="B172" s="56"/>
    </row>
    <row r="173" ht="11.25">
      <c r="B173" s="56"/>
    </row>
    <row r="174" ht="11.25">
      <c r="B174" s="56"/>
    </row>
    <row r="175" ht="11.25">
      <c r="B175" s="56"/>
    </row>
    <row r="176" ht="11.25">
      <c r="B176" s="56"/>
    </row>
    <row r="177" ht="11.25">
      <c r="B177" s="56"/>
    </row>
    <row r="178" ht="11.25">
      <c r="B178" s="56"/>
    </row>
    <row r="179" ht="11.25">
      <c r="B179" s="56"/>
    </row>
    <row r="180" ht="11.25">
      <c r="B180" s="56"/>
    </row>
    <row r="181" ht="11.25">
      <c r="B181" s="56"/>
    </row>
    <row r="182" ht="11.25">
      <c r="B182" s="56"/>
    </row>
    <row r="183" ht="11.25">
      <c r="B183" s="56"/>
    </row>
    <row r="184" ht="11.25">
      <c r="B184" s="56"/>
    </row>
    <row r="185" ht="11.25">
      <c r="B185" s="56"/>
    </row>
    <row r="186" ht="11.25">
      <c r="B186" s="56"/>
    </row>
    <row r="187" ht="11.25">
      <c r="B187" s="56"/>
    </row>
    <row r="188" ht="11.25">
      <c r="B188" s="56"/>
    </row>
    <row r="189" ht="11.25">
      <c r="B189" s="56"/>
    </row>
    <row r="190" ht="11.25">
      <c r="B190" s="56"/>
    </row>
    <row r="191" ht="11.25">
      <c r="B191" s="56"/>
    </row>
    <row r="192" ht="11.25">
      <c r="B192" s="56"/>
    </row>
    <row r="193" ht="11.25">
      <c r="B193" s="56"/>
    </row>
    <row r="194" ht="11.25">
      <c r="B194" s="56"/>
    </row>
    <row r="195" ht="11.25">
      <c r="B195" s="56"/>
    </row>
    <row r="196" ht="11.25">
      <c r="B196" s="56"/>
    </row>
    <row r="197" ht="11.25">
      <c r="B197" s="56"/>
    </row>
    <row r="198" ht="11.25">
      <c r="B198" s="56"/>
    </row>
    <row r="199" ht="11.25">
      <c r="B199" s="56"/>
    </row>
    <row r="200" ht="11.25">
      <c r="B200" s="56"/>
    </row>
    <row r="201" ht="11.25">
      <c r="B201" s="56"/>
    </row>
    <row r="202" ht="11.25">
      <c r="B202" s="56"/>
    </row>
    <row r="203" ht="11.25">
      <c r="B203" s="56"/>
    </row>
    <row r="204" ht="11.25">
      <c r="B204" s="56"/>
    </row>
    <row r="205" ht="11.25">
      <c r="B205" s="56"/>
    </row>
    <row r="206" ht="11.25">
      <c r="B206" s="56"/>
    </row>
    <row r="207" ht="11.25">
      <c r="B207" s="56"/>
    </row>
    <row r="208" ht="11.25">
      <c r="B208" s="56"/>
    </row>
    <row r="209" ht="11.25">
      <c r="B209" s="56"/>
    </row>
    <row r="210" ht="11.25">
      <c r="B210" s="56"/>
    </row>
    <row r="211" ht="11.25">
      <c r="B211" s="56"/>
    </row>
    <row r="212" ht="11.25">
      <c r="B212" s="56"/>
    </row>
    <row r="213" ht="11.25">
      <c r="B213" s="56"/>
    </row>
    <row r="214" ht="11.25">
      <c r="B214" s="56"/>
    </row>
    <row r="215" ht="11.25">
      <c r="B215" s="56"/>
    </row>
    <row r="216" ht="11.25">
      <c r="B216" s="56"/>
    </row>
    <row r="217" ht="11.25">
      <c r="B217" s="56"/>
    </row>
    <row r="218" ht="11.25">
      <c r="B218" s="56"/>
    </row>
    <row r="219" ht="11.25">
      <c r="B219" s="56"/>
    </row>
    <row r="220" ht="11.25">
      <c r="B220" s="56"/>
    </row>
    <row r="221" ht="11.25">
      <c r="B221" s="56"/>
    </row>
    <row r="222" ht="11.25">
      <c r="B222" s="56"/>
    </row>
    <row r="223" ht="11.25">
      <c r="B223" s="56"/>
    </row>
    <row r="224" ht="11.25">
      <c r="B224" s="56"/>
    </row>
    <row r="225" ht="11.25">
      <c r="B225" s="56"/>
    </row>
    <row r="226" ht="11.25">
      <c r="B226" s="56"/>
    </row>
    <row r="227" ht="11.25">
      <c r="B227" s="56"/>
    </row>
    <row r="228" ht="11.25">
      <c r="B228" s="56"/>
    </row>
    <row r="229" ht="11.25">
      <c r="B229" s="56"/>
    </row>
    <row r="230" ht="11.25">
      <c r="B230" s="56"/>
    </row>
    <row r="231" ht="11.25">
      <c r="B231" s="56"/>
    </row>
    <row r="232" ht="11.25">
      <c r="B232" s="56"/>
    </row>
    <row r="233" ht="11.25">
      <c r="B233" s="56"/>
    </row>
    <row r="234" ht="11.25">
      <c r="B234" s="56"/>
    </row>
    <row r="235" ht="11.25">
      <c r="B235" s="56"/>
    </row>
    <row r="236" ht="11.25">
      <c r="B236" s="56"/>
    </row>
    <row r="237" ht="11.25">
      <c r="B237" s="56"/>
    </row>
    <row r="238" ht="11.25">
      <c r="B238" s="56"/>
    </row>
    <row r="239" ht="11.25">
      <c r="B239" s="56"/>
    </row>
    <row r="240" ht="11.25">
      <c r="B240" s="56"/>
    </row>
    <row r="241" ht="11.25">
      <c r="B241" s="56"/>
    </row>
    <row r="242" ht="11.25">
      <c r="B242" s="56"/>
    </row>
    <row r="243" ht="11.25">
      <c r="B243" s="56"/>
    </row>
    <row r="244" ht="11.25">
      <c r="B244" s="56"/>
    </row>
    <row r="245" ht="11.25">
      <c r="B245" s="56"/>
    </row>
    <row r="246" ht="11.25">
      <c r="B246" s="56"/>
    </row>
    <row r="247" ht="11.25">
      <c r="B247" s="56"/>
    </row>
    <row r="248" ht="11.25">
      <c r="B248" s="56"/>
    </row>
    <row r="249" ht="11.25">
      <c r="B249" s="56"/>
    </row>
    <row r="250" ht="11.25">
      <c r="B250" s="56"/>
    </row>
    <row r="251" ht="11.25">
      <c r="B251" s="56"/>
    </row>
    <row r="252" ht="11.25">
      <c r="B252" s="56"/>
    </row>
    <row r="253" ht="11.25">
      <c r="B253" s="56"/>
    </row>
    <row r="254" ht="11.25">
      <c r="B254" s="56"/>
    </row>
    <row r="255" ht="11.25">
      <c r="B255" s="56"/>
    </row>
    <row r="256" ht="11.25">
      <c r="B256" s="56"/>
    </row>
    <row r="257" ht="11.25">
      <c r="B257" s="56"/>
    </row>
    <row r="258" ht="11.25">
      <c r="B258" s="56"/>
    </row>
    <row r="259" ht="11.25">
      <c r="B259" s="56"/>
    </row>
    <row r="260" ht="11.25">
      <c r="B260" s="56"/>
    </row>
    <row r="261" ht="11.25">
      <c r="B261" s="56"/>
    </row>
    <row r="262" ht="11.25">
      <c r="B262" s="56"/>
    </row>
    <row r="263" ht="11.25">
      <c r="B263" s="56"/>
    </row>
    <row r="264" ht="11.25">
      <c r="B264" s="56"/>
    </row>
    <row r="265" ht="11.25">
      <c r="B265" s="56"/>
    </row>
    <row r="266" ht="11.25">
      <c r="B266" s="56"/>
    </row>
    <row r="267" ht="11.25">
      <c r="B267" s="56"/>
    </row>
    <row r="268" ht="11.25">
      <c r="B268" s="56"/>
    </row>
    <row r="269" ht="11.25">
      <c r="B269" s="56"/>
    </row>
    <row r="270" ht="11.25">
      <c r="B270" s="56"/>
    </row>
    <row r="271" ht="11.25">
      <c r="B271" s="56"/>
    </row>
    <row r="272" ht="11.25">
      <c r="B272" s="56"/>
    </row>
    <row r="273" ht="11.25">
      <c r="B273" s="56"/>
    </row>
    <row r="274" ht="11.25">
      <c r="B274" s="56"/>
    </row>
    <row r="275" ht="11.25">
      <c r="B275" s="56"/>
    </row>
    <row r="276" ht="11.25">
      <c r="B276" s="56"/>
    </row>
    <row r="277" ht="11.25">
      <c r="B277" s="56"/>
    </row>
    <row r="278" ht="11.25">
      <c r="B278" s="56"/>
    </row>
    <row r="279" ht="11.25">
      <c r="B279" s="56"/>
    </row>
    <row r="280" ht="11.25">
      <c r="B280" s="56"/>
    </row>
    <row r="281" ht="11.25">
      <c r="B281" s="56"/>
    </row>
    <row r="282" ht="11.25">
      <c r="B282" s="56"/>
    </row>
    <row r="283" ht="11.25">
      <c r="B283" s="56"/>
    </row>
    <row r="284" ht="11.25">
      <c r="B284" s="56"/>
    </row>
    <row r="285" ht="11.25">
      <c r="B285" s="56"/>
    </row>
    <row r="286" ht="11.25">
      <c r="B286" s="56"/>
    </row>
  </sheetData>
  <sheetProtection/>
  <printOptions/>
  <pageMargins left="0.787401575" right="0.787401575" top="0.984251969" bottom="0.984251969"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List16">
    <tabColor rgb="FF0070C0"/>
  </sheetPr>
  <dimension ref="A1:AD128"/>
  <sheetViews>
    <sheetView showGridLines="0" view="pageBreakPreview" zoomScale="90" zoomScaleNormal="75" zoomScaleSheetLayoutView="90" zoomScalePageLayoutView="0" workbookViewId="0" topLeftCell="A1">
      <selection activeCell="AF1" sqref="AF1"/>
    </sheetView>
  </sheetViews>
  <sheetFormatPr defaultColWidth="8.75390625" defaultRowHeight="12" customHeight="1"/>
  <cols>
    <col min="1" max="1" width="5.75390625" style="19" customWidth="1"/>
    <col min="2" max="2" width="21.375" style="19" customWidth="1"/>
    <col min="3" max="24" width="3.25390625" style="19" customWidth="1"/>
    <col min="25" max="25" width="6.00390625" style="19" customWidth="1"/>
    <col min="26" max="26" width="7.25390625" style="19" customWidth="1"/>
    <col min="27" max="27" width="4.25390625" style="19" customWidth="1"/>
    <col min="28" max="33" width="7.75390625" style="19" customWidth="1"/>
    <col min="34" max="35" width="4.25390625" style="19" customWidth="1"/>
    <col min="36" max="38" width="7.75390625" style="19" customWidth="1"/>
    <col min="39" max="39" width="1.00390625" style="19" customWidth="1"/>
    <col min="40" max="42" width="7.75390625" style="19" customWidth="1"/>
    <col min="43" max="44" width="4.25390625" style="19" customWidth="1"/>
    <col min="45" max="50" width="7.75390625" style="19" customWidth="1"/>
    <col min="51" max="52" width="4.25390625" style="19" customWidth="1"/>
    <col min="53" max="55" width="7.75390625" style="19" customWidth="1"/>
    <col min="56" max="56" width="1.00390625" style="19" customWidth="1"/>
    <col min="57" max="59" width="7.75390625" style="19" customWidth="1"/>
    <col min="60" max="61" width="4.25390625" style="19" customWidth="1"/>
    <col min="62" max="64" width="7.75390625" style="19" customWidth="1"/>
    <col min="65" max="16384" width="8.75390625" style="19" customWidth="1"/>
  </cols>
  <sheetData>
    <row r="1" spans="1:30" s="13" customFormat="1" ht="19.5" customHeight="1">
      <c r="A1" s="381" t="s">
        <v>64</v>
      </c>
      <c r="B1" s="381"/>
      <c r="C1" s="381"/>
      <c r="D1" s="381"/>
      <c r="E1" s="381"/>
      <c r="F1" s="381"/>
      <c r="G1" s="381"/>
      <c r="H1" s="381"/>
      <c r="I1" s="381"/>
      <c r="J1" s="381"/>
      <c r="K1" s="381"/>
      <c r="L1" s="381"/>
      <c r="M1" s="381"/>
      <c r="N1" s="381"/>
      <c r="O1" s="381"/>
      <c r="P1" s="381"/>
      <c r="Q1" s="381"/>
      <c r="R1" s="381"/>
      <c r="S1" s="381"/>
      <c r="T1" s="381"/>
      <c r="U1" s="381"/>
      <c r="V1" s="381"/>
      <c r="W1" s="381"/>
      <c r="X1" s="381"/>
      <c r="Y1" s="381"/>
      <c r="Z1" s="381"/>
      <c r="AA1" s="12"/>
      <c r="AB1" s="12"/>
      <c r="AC1" s="12"/>
      <c r="AD1" s="12"/>
    </row>
    <row r="2" spans="1:30" s="13" customFormat="1" ht="20.25" customHeight="1">
      <c r="A2" s="52"/>
      <c r="B2" s="14"/>
      <c r="C2" s="14"/>
      <c r="E2" s="339" t="s">
        <v>601</v>
      </c>
      <c r="F2" s="339"/>
      <c r="G2" s="339"/>
      <c r="H2" s="339"/>
      <c r="I2" s="339"/>
      <c r="J2" s="339"/>
      <c r="K2" s="339"/>
      <c r="L2" s="339"/>
      <c r="M2" s="339"/>
      <c r="N2" s="339"/>
      <c r="O2" s="339"/>
      <c r="P2" s="339"/>
      <c r="Q2" s="339"/>
      <c r="R2" s="339"/>
      <c r="S2" s="12"/>
      <c r="T2" s="12"/>
      <c r="U2" s="332" t="s">
        <v>424</v>
      </c>
      <c r="V2" s="332"/>
      <c r="W2" s="332"/>
      <c r="X2" s="332"/>
      <c r="Y2" s="332"/>
      <c r="Z2" s="332"/>
      <c r="AA2" s="12"/>
      <c r="AB2" s="12"/>
      <c r="AC2" s="12"/>
      <c r="AD2" s="12"/>
    </row>
    <row r="3" spans="1:30" s="13" customFormat="1" ht="15" customHeight="1">
      <c r="A3" s="12"/>
      <c r="B3" s="12"/>
      <c r="C3" s="12"/>
      <c r="D3" s="12"/>
      <c r="E3" s="12"/>
      <c r="F3" s="12"/>
      <c r="G3" s="12"/>
      <c r="H3" s="12"/>
      <c r="I3" s="12"/>
      <c r="J3" s="12"/>
      <c r="K3" s="12"/>
      <c r="L3" s="12"/>
      <c r="M3" s="12"/>
      <c r="N3" s="12"/>
      <c r="O3" s="12"/>
      <c r="P3" s="12"/>
      <c r="Q3" s="12"/>
      <c r="R3" s="12"/>
      <c r="S3" s="12"/>
      <c r="T3" s="12"/>
      <c r="U3" s="12"/>
      <c r="V3" s="12"/>
      <c r="W3" s="12"/>
      <c r="X3" s="12"/>
      <c r="Y3" s="214"/>
      <c r="Z3" s="214" t="s">
        <v>602</v>
      </c>
      <c r="AA3" s="12"/>
      <c r="AB3" s="12"/>
      <c r="AC3" s="12"/>
      <c r="AD3" s="12"/>
    </row>
    <row r="4" spans="1:30" ht="15" customHeight="1">
      <c r="A4" s="17" t="s">
        <v>18</v>
      </c>
      <c r="B4" s="18"/>
      <c r="C4" s="18"/>
      <c r="D4" s="18"/>
      <c r="E4" s="18"/>
      <c r="F4" s="18"/>
      <c r="G4" s="18"/>
      <c r="H4" s="18"/>
      <c r="I4" s="18"/>
      <c r="J4" s="18"/>
      <c r="K4" s="18"/>
      <c r="L4" s="18"/>
      <c r="M4" s="18"/>
      <c r="N4" s="18"/>
      <c r="O4" s="18"/>
      <c r="P4" s="18"/>
      <c r="Q4" s="18"/>
      <c r="R4" s="18"/>
      <c r="S4" s="18"/>
      <c r="T4" s="18"/>
      <c r="U4" s="18"/>
      <c r="V4" s="18"/>
      <c r="W4" s="18"/>
      <c r="X4" s="18"/>
      <c r="Y4" s="18"/>
      <c r="Z4" s="18"/>
      <c r="AA4" s="12"/>
      <c r="AB4" s="12"/>
      <c r="AC4" s="12"/>
      <c r="AD4" s="12"/>
    </row>
    <row r="5" spans="1:30" ht="13.5" customHeight="1">
      <c r="A5" s="223" t="s">
        <v>6</v>
      </c>
      <c r="B5" s="226" t="s">
        <v>7</v>
      </c>
      <c r="C5" s="341">
        <v>2</v>
      </c>
      <c r="D5" s="342"/>
      <c r="E5" s="342"/>
      <c r="F5" s="342"/>
      <c r="G5" s="373"/>
      <c r="H5" s="341">
        <v>13</v>
      </c>
      <c r="I5" s="342"/>
      <c r="J5" s="342"/>
      <c r="K5" s="342"/>
      <c r="L5" s="342"/>
      <c r="M5" s="341">
        <v>28</v>
      </c>
      <c r="N5" s="342"/>
      <c r="O5" s="342"/>
      <c r="P5" s="342"/>
      <c r="Q5" s="342"/>
      <c r="R5" s="341">
        <v>49</v>
      </c>
      <c r="S5" s="342"/>
      <c r="T5" s="342"/>
      <c r="U5" s="342"/>
      <c r="V5" s="342"/>
      <c r="W5" s="358" t="s">
        <v>8</v>
      </c>
      <c r="X5" s="359"/>
      <c r="Y5" s="222" t="s">
        <v>9</v>
      </c>
      <c r="Z5" s="222" t="s">
        <v>10</v>
      </c>
      <c r="AA5" s="12"/>
      <c r="AB5" s="12"/>
      <c r="AC5" s="12"/>
      <c r="AD5" s="12"/>
    </row>
    <row r="6" spans="1:30" ht="13.5" customHeight="1">
      <c r="A6" s="374">
        <v>2</v>
      </c>
      <c r="B6" s="49" t="s">
        <v>92</v>
      </c>
      <c r="C6" s="356" t="s">
        <v>28</v>
      </c>
      <c r="D6" s="357"/>
      <c r="E6" s="357"/>
      <c r="F6" s="357"/>
      <c r="G6" s="371"/>
      <c r="H6" s="375" t="s">
        <v>603</v>
      </c>
      <c r="I6" s="376"/>
      <c r="J6" s="376"/>
      <c r="K6" s="376"/>
      <c r="L6" s="377"/>
      <c r="M6" s="343" t="s">
        <v>604</v>
      </c>
      <c r="N6" s="344"/>
      <c r="O6" s="344"/>
      <c r="P6" s="344"/>
      <c r="Q6" s="344"/>
      <c r="R6" s="343" t="s">
        <v>605</v>
      </c>
      <c r="S6" s="344"/>
      <c r="T6" s="344"/>
      <c r="U6" s="344"/>
      <c r="V6" s="344"/>
      <c r="W6" s="362" t="s">
        <v>606</v>
      </c>
      <c r="X6" s="363"/>
      <c r="Y6" s="350">
        <v>6</v>
      </c>
      <c r="Z6" s="367">
        <v>1</v>
      </c>
      <c r="AA6" s="12"/>
      <c r="AB6" s="12"/>
      <c r="AC6" s="12"/>
      <c r="AD6" s="12"/>
    </row>
    <row r="7" spans="1:30" ht="13.5" customHeight="1">
      <c r="A7" s="369"/>
      <c r="B7" s="21" t="s">
        <v>144</v>
      </c>
      <c r="C7" s="352" t="s">
        <v>143</v>
      </c>
      <c r="D7" s="353"/>
      <c r="E7" s="353"/>
      <c r="F7" s="353"/>
      <c r="G7" s="372"/>
      <c r="H7" s="22" t="s">
        <v>607</v>
      </c>
      <c r="I7" s="23" t="s">
        <v>607</v>
      </c>
      <c r="J7" s="23" t="s">
        <v>608</v>
      </c>
      <c r="K7" s="23" t="s">
        <v>609</v>
      </c>
      <c r="L7" s="23" t="s">
        <v>410</v>
      </c>
      <c r="M7" s="22" t="s">
        <v>608</v>
      </c>
      <c r="N7" s="23" t="s">
        <v>610</v>
      </c>
      <c r="O7" s="23" t="s">
        <v>611</v>
      </c>
      <c r="P7" s="23" t="s">
        <v>608</v>
      </c>
      <c r="Q7" s="23" t="s">
        <v>16</v>
      </c>
      <c r="R7" s="111" t="s">
        <v>612</v>
      </c>
      <c r="S7" s="112" t="s">
        <v>613</v>
      </c>
      <c r="T7" s="112" t="s">
        <v>614</v>
      </c>
      <c r="U7" s="23" t="s">
        <v>16</v>
      </c>
      <c r="V7" s="112" t="s">
        <v>16</v>
      </c>
      <c r="W7" s="348"/>
      <c r="X7" s="349"/>
      <c r="Y7" s="351"/>
      <c r="Z7" s="365"/>
      <c r="AA7" s="12"/>
      <c r="AB7" s="12"/>
      <c r="AC7" s="12"/>
      <c r="AD7" s="12"/>
    </row>
    <row r="8" spans="1:30" ht="13.5" customHeight="1">
      <c r="A8" s="368">
        <v>13</v>
      </c>
      <c r="B8" s="49" t="s">
        <v>126</v>
      </c>
      <c r="C8" s="343" t="s">
        <v>615</v>
      </c>
      <c r="D8" s="344"/>
      <c r="E8" s="344"/>
      <c r="F8" s="344"/>
      <c r="G8" s="370"/>
      <c r="H8" s="356" t="s">
        <v>28</v>
      </c>
      <c r="I8" s="357"/>
      <c r="J8" s="357"/>
      <c r="K8" s="357"/>
      <c r="L8" s="357"/>
      <c r="M8" s="343" t="s">
        <v>604</v>
      </c>
      <c r="N8" s="344"/>
      <c r="O8" s="344"/>
      <c r="P8" s="344"/>
      <c r="Q8" s="344"/>
      <c r="R8" s="354" t="s">
        <v>604</v>
      </c>
      <c r="S8" s="355"/>
      <c r="T8" s="355"/>
      <c r="U8" s="344"/>
      <c r="V8" s="355"/>
      <c r="W8" s="346" t="s">
        <v>616</v>
      </c>
      <c r="X8" s="347"/>
      <c r="Y8" s="361">
        <v>5</v>
      </c>
      <c r="Z8" s="364">
        <v>2</v>
      </c>
      <c r="AA8" s="12"/>
      <c r="AB8" s="12"/>
      <c r="AC8" s="12"/>
      <c r="AD8" s="12"/>
    </row>
    <row r="9" spans="1:30" ht="13.5" customHeight="1">
      <c r="A9" s="369"/>
      <c r="B9" s="21" t="s">
        <v>129</v>
      </c>
      <c r="C9" s="22" t="s">
        <v>611</v>
      </c>
      <c r="D9" s="23" t="s">
        <v>611</v>
      </c>
      <c r="E9" s="23" t="s">
        <v>617</v>
      </c>
      <c r="F9" s="23" t="s">
        <v>618</v>
      </c>
      <c r="G9" s="224" t="s">
        <v>417</v>
      </c>
      <c r="H9" s="352" t="s">
        <v>143</v>
      </c>
      <c r="I9" s="353"/>
      <c r="J9" s="353"/>
      <c r="K9" s="353"/>
      <c r="L9" s="353"/>
      <c r="M9" s="22" t="s">
        <v>619</v>
      </c>
      <c r="N9" s="23" t="s">
        <v>620</v>
      </c>
      <c r="O9" s="23" t="s">
        <v>617</v>
      </c>
      <c r="P9" s="23" t="s">
        <v>611</v>
      </c>
      <c r="Q9" s="23" t="s">
        <v>16</v>
      </c>
      <c r="R9" s="22" t="s">
        <v>621</v>
      </c>
      <c r="S9" s="23" t="s">
        <v>618</v>
      </c>
      <c r="T9" s="23" t="s">
        <v>609</v>
      </c>
      <c r="U9" s="23" t="s">
        <v>608</v>
      </c>
      <c r="V9" s="23" t="s">
        <v>16</v>
      </c>
      <c r="W9" s="348"/>
      <c r="X9" s="349"/>
      <c r="Y9" s="351"/>
      <c r="Z9" s="365"/>
      <c r="AA9" s="12"/>
      <c r="AB9" s="12"/>
      <c r="AC9" s="12"/>
      <c r="AD9" s="12"/>
    </row>
    <row r="10" spans="1:30" ht="13.5" customHeight="1">
      <c r="A10" s="368">
        <v>28</v>
      </c>
      <c r="B10" s="49" t="s">
        <v>123</v>
      </c>
      <c r="C10" s="343" t="s">
        <v>622</v>
      </c>
      <c r="D10" s="344"/>
      <c r="E10" s="344"/>
      <c r="F10" s="344"/>
      <c r="G10" s="370"/>
      <c r="H10" s="378" t="s">
        <v>622</v>
      </c>
      <c r="I10" s="379"/>
      <c r="J10" s="379"/>
      <c r="K10" s="379"/>
      <c r="L10" s="380"/>
      <c r="M10" s="356" t="s">
        <v>28</v>
      </c>
      <c r="N10" s="357"/>
      <c r="O10" s="357"/>
      <c r="P10" s="357"/>
      <c r="Q10" s="357"/>
      <c r="R10" s="354" t="s">
        <v>604</v>
      </c>
      <c r="S10" s="355"/>
      <c r="T10" s="355"/>
      <c r="U10" s="355"/>
      <c r="V10" s="355"/>
      <c r="W10" s="346" t="s">
        <v>623</v>
      </c>
      <c r="X10" s="347"/>
      <c r="Y10" s="361">
        <v>4</v>
      </c>
      <c r="Z10" s="364">
        <v>3</v>
      </c>
      <c r="AA10" s="12"/>
      <c r="AB10" s="12"/>
      <c r="AC10" s="12"/>
      <c r="AD10" s="12"/>
    </row>
    <row r="11" spans="1:30" ht="13.5" customHeight="1">
      <c r="A11" s="369"/>
      <c r="B11" s="21" t="s">
        <v>166</v>
      </c>
      <c r="C11" s="22" t="s">
        <v>617</v>
      </c>
      <c r="D11" s="23" t="s">
        <v>613</v>
      </c>
      <c r="E11" s="23" t="s">
        <v>607</v>
      </c>
      <c r="F11" s="23" t="s">
        <v>617</v>
      </c>
      <c r="G11" s="224" t="s">
        <v>16</v>
      </c>
      <c r="H11" s="22" t="s">
        <v>624</v>
      </c>
      <c r="I11" s="23" t="s">
        <v>625</v>
      </c>
      <c r="J11" s="23" t="s">
        <v>608</v>
      </c>
      <c r="K11" s="23" t="s">
        <v>607</v>
      </c>
      <c r="L11" s="23" t="s">
        <v>16</v>
      </c>
      <c r="M11" s="352" t="s">
        <v>143</v>
      </c>
      <c r="N11" s="353"/>
      <c r="O11" s="353"/>
      <c r="P11" s="353"/>
      <c r="Q11" s="353"/>
      <c r="R11" s="22" t="s">
        <v>608</v>
      </c>
      <c r="S11" s="23" t="s">
        <v>608</v>
      </c>
      <c r="T11" s="23" t="s">
        <v>626</v>
      </c>
      <c r="U11" s="23" t="s">
        <v>627</v>
      </c>
      <c r="V11" s="23" t="s">
        <v>16</v>
      </c>
      <c r="W11" s="348"/>
      <c r="X11" s="349"/>
      <c r="Y11" s="351"/>
      <c r="Z11" s="365"/>
      <c r="AA11" s="12"/>
      <c r="AB11" s="12"/>
      <c r="AC11" s="12"/>
      <c r="AD11" s="12"/>
    </row>
    <row r="12" spans="1:30" ht="13.5" customHeight="1">
      <c r="A12" s="368">
        <v>49</v>
      </c>
      <c r="B12" s="49" t="s">
        <v>68</v>
      </c>
      <c r="C12" s="343" t="s">
        <v>628</v>
      </c>
      <c r="D12" s="344"/>
      <c r="E12" s="344"/>
      <c r="F12" s="344"/>
      <c r="G12" s="370"/>
      <c r="H12" s="378" t="s">
        <v>622</v>
      </c>
      <c r="I12" s="379"/>
      <c r="J12" s="379"/>
      <c r="K12" s="379"/>
      <c r="L12" s="380"/>
      <c r="M12" s="343" t="s">
        <v>622</v>
      </c>
      <c r="N12" s="344"/>
      <c r="O12" s="344"/>
      <c r="P12" s="344"/>
      <c r="Q12" s="344"/>
      <c r="R12" s="356" t="s">
        <v>28</v>
      </c>
      <c r="S12" s="357"/>
      <c r="T12" s="357"/>
      <c r="U12" s="357"/>
      <c r="V12" s="357"/>
      <c r="W12" s="346" t="s">
        <v>629</v>
      </c>
      <c r="X12" s="347"/>
      <c r="Y12" s="361">
        <v>3</v>
      </c>
      <c r="Z12" s="364">
        <v>4</v>
      </c>
      <c r="AA12" s="12"/>
      <c r="AB12" s="12"/>
      <c r="AC12" s="12"/>
      <c r="AD12" s="12"/>
    </row>
    <row r="13" spans="1:30" ht="13.5" customHeight="1">
      <c r="A13" s="369"/>
      <c r="B13" s="21" t="s">
        <v>184</v>
      </c>
      <c r="C13" s="22" t="s">
        <v>630</v>
      </c>
      <c r="D13" s="23" t="s">
        <v>610</v>
      </c>
      <c r="E13" s="23" t="s">
        <v>626</v>
      </c>
      <c r="F13" s="23" t="s">
        <v>16</v>
      </c>
      <c r="G13" s="224" t="s">
        <v>16</v>
      </c>
      <c r="H13" s="22" t="s">
        <v>631</v>
      </c>
      <c r="I13" s="23" t="s">
        <v>609</v>
      </c>
      <c r="J13" s="23" t="s">
        <v>618</v>
      </c>
      <c r="K13" s="23" t="s">
        <v>617</v>
      </c>
      <c r="L13" s="23" t="s">
        <v>16</v>
      </c>
      <c r="M13" s="22" t="s">
        <v>617</v>
      </c>
      <c r="N13" s="23" t="s">
        <v>617</v>
      </c>
      <c r="O13" s="23" t="s">
        <v>614</v>
      </c>
      <c r="P13" s="23" t="s">
        <v>632</v>
      </c>
      <c r="Q13" s="23" t="s">
        <v>16</v>
      </c>
      <c r="R13" s="352" t="s">
        <v>143</v>
      </c>
      <c r="S13" s="353"/>
      <c r="T13" s="353"/>
      <c r="U13" s="353"/>
      <c r="V13" s="353"/>
      <c r="W13" s="348"/>
      <c r="X13" s="349"/>
      <c r="Y13" s="351"/>
      <c r="Z13" s="365"/>
      <c r="AA13" s="12"/>
      <c r="AB13" s="12"/>
      <c r="AC13" s="12"/>
      <c r="AD13" s="12"/>
    </row>
    <row r="14" spans="1:30" ht="13.5" customHeight="1">
      <c r="A14" s="24"/>
      <c r="B14" s="25" t="s">
        <v>12</v>
      </c>
      <c r="C14" s="28" t="s">
        <v>633</v>
      </c>
      <c r="D14" s="28"/>
      <c r="E14" s="28"/>
      <c r="F14" s="28"/>
      <c r="G14" s="28"/>
      <c r="I14" s="366" t="s">
        <v>634</v>
      </c>
      <c r="J14" s="366"/>
      <c r="K14" s="366"/>
      <c r="L14" s="366"/>
      <c r="M14" s="360"/>
      <c r="N14" s="360"/>
      <c r="O14" s="27"/>
      <c r="P14" s="27"/>
      <c r="Q14" s="28" t="s">
        <v>635</v>
      </c>
      <c r="R14" s="28"/>
      <c r="S14" s="28"/>
      <c r="T14" s="28"/>
      <c r="U14" s="28"/>
      <c r="V14" s="28"/>
      <c r="W14" s="345" t="s">
        <v>634</v>
      </c>
      <c r="X14" s="345"/>
      <c r="Y14" s="345"/>
      <c r="Z14" s="167"/>
      <c r="AA14" s="12"/>
      <c r="AB14" s="12"/>
      <c r="AC14" s="12"/>
      <c r="AD14" s="12"/>
    </row>
    <row r="15" spans="1:30" ht="13.5" customHeight="1">
      <c r="A15" s="24"/>
      <c r="B15" s="25" t="s">
        <v>13</v>
      </c>
      <c r="C15" s="28" t="s">
        <v>636</v>
      </c>
      <c r="D15" s="28"/>
      <c r="E15" s="28"/>
      <c r="F15" s="28"/>
      <c r="G15" s="28"/>
      <c r="I15" s="366" t="s">
        <v>634</v>
      </c>
      <c r="J15" s="366"/>
      <c r="K15" s="366"/>
      <c r="L15" s="366"/>
      <c r="M15" s="360"/>
      <c r="N15" s="360"/>
      <c r="O15" s="30"/>
      <c r="P15" s="30"/>
      <c r="Q15" s="28" t="s">
        <v>637</v>
      </c>
      <c r="R15" s="28"/>
      <c r="S15" s="28"/>
      <c r="T15" s="28"/>
      <c r="U15" s="28"/>
      <c r="V15" s="28"/>
      <c r="W15" s="345" t="s">
        <v>634</v>
      </c>
      <c r="X15" s="345"/>
      <c r="Y15" s="345"/>
      <c r="Z15" s="167"/>
      <c r="AA15" s="12"/>
      <c r="AB15" s="12"/>
      <c r="AC15" s="12"/>
      <c r="AD15" s="12"/>
    </row>
    <row r="16" spans="1:30" ht="13.5" customHeight="1">
      <c r="A16" s="24"/>
      <c r="B16" s="25" t="s">
        <v>14</v>
      </c>
      <c r="C16" s="28" t="s">
        <v>638</v>
      </c>
      <c r="D16" s="28"/>
      <c r="E16" s="28"/>
      <c r="F16" s="28"/>
      <c r="G16" s="28"/>
      <c r="I16" s="366" t="s">
        <v>634</v>
      </c>
      <c r="J16" s="366"/>
      <c r="K16" s="366"/>
      <c r="L16" s="366"/>
      <c r="M16" s="360"/>
      <c r="N16" s="360"/>
      <c r="O16" s="27"/>
      <c r="P16" s="27"/>
      <c r="Q16" s="28" t="s">
        <v>639</v>
      </c>
      <c r="R16" s="28"/>
      <c r="S16" s="28"/>
      <c r="T16" s="28"/>
      <c r="U16" s="28"/>
      <c r="V16" s="28"/>
      <c r="W16" s="345" t="s">
        <v>634</v>
      </c>
      <c r="X16" s="345"/>
      <c r="Y16" s="345"/>
      <c r="Z16" s="167"/>
      <c r="AA16" s="12"/>
      <c r="AB16" s="12"/>
      <c r="AC16" s="12"/>
      <c r="AD16" s="12"/>
    </row>
    <row r="17" spans="1:30" ht="13.5" customHeight="1">
      <c r="A17" s="24"/>
      <c r="B17" s="25"/>
      <c r="C17" s="28"/>
      <c r="D17" s="28"/>
      <c r="E17" s="28"/>
      <c r="F17" s="28"/>
      <c r="G17" s="28"/>
      <c r="H17" s="187"/>
      <c r="I17" s="188"/>
      <c r="J17" s="188"/>
      <c r="K17" s="188"/>
      <c r="L17" s="188"/>
      <c r="M17" s="31"/>
      <c r="N17" s="31"/>
      <c r="O17" s="27"/>
      <c r="P17" s="27"/>
      <c r="Q17" s="28"/>
      <c r="R17" s="28"/>
      <c r="S17" s="28"/>
      <c r="T17" s="28"/>
      <c r="U17" s="28"/>
      <c r="V17" s="28"/>
      <c r="W17" s="32"/>
      <c r="X17" s="32"/>
      <c r="Y17" s="32"/>
      <c r="Z17" s="26"/>
      <c r="AA17" s="12"/>
      <c r="AB17" s="12"/>
      <c r="AC17" s="12"/>
      <c r="AD17" s="12"/>
    </row>
    <row r="18" spans="1:30" ht="13.5" customHeight="1">
      <c r="A18" s="24"/>
      <c r="B18" s="25"/>
      <c r="C18" s="28"/>
      <c r="D18" s="28"/>
      <c r="E18" s="28"/>
      <c r="F18" s="28"/>
      <c r="G18" s="28"/>
      <c r="H18" s="187"/>
      <c r="I18" s="188"/>
      <c r="J18" s="188"/>
      <c r="K18" s="188"/>
      <c r="L18" s="188"/>
      <c r="M18" s="31"/>
      <c r="N18" s="31"/>
      <c r="O18" s="27"/>
      <c r="P18" s="27"/>
      <c r="Q18" s="28"/>
      <c r="R18" s="28"/>
      <c r="S18" s="28"/>
      <c r="T18" s="28"/>
      <c r="U18" s="28"/>
      <c r="V18" s="28"/>
      <c r="W18" s="32"/>
      <c r="X18" s="32"/>
      <c r="Y18" s="32"/>
      <c r="Z18" s="26"/>
      <c r="AA18" s="12"/>
      <c r="AB18" s="12"/>
      <c r="AC18" s="12"/>
      <c r="AD18" s="12"/>
    </row>
    <row r="19" spans="1:30" ht="13.5" customHeight="1">
      <c r="A19" s="33"/>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12"/>
      <c r="AB19" s="12"/>
      <c r="AC19" s="12"/>
      <c r="AD19" s="12"/>
    </row>
    <row r="20" spans="1:30" ht="15" customHeight="1">
      <c r="A20" s="17" t="s">
        <v>19</v>
      </c>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2"/>
      <c r="AB20" s="12"/>
      <c r="AC20" s="12"/>
      <c r="AD20" s="12"/>
    </row>
    <row r="21" spans="1:30" ht="13.5" customHeight="1">
      <c r="A21" s="223" t="s">
        <v>6</v>
      </c>
      <c r="B21" s="226" t="s">
        <v>7</v>
      </c>
      <c r="C21" s="341">
        <v>3</v>
      </c>
      <c r="D21" s="342"/>
      <c r="E21" s="342"/>
      <c r="F21" s="342"/>
      <c r="G21" s="373"/>
      <c r="H21" s="341">
        <v>11</v>
      </c>
      <c r="I21" s="342"/>
      <c r="J21" s="342"/>
      <c r="K21" s="342"/>
      <c r="L21" s="342"/>
      <c r="M21" s="341">
        <v>203</v>
      </c>
      <c r="N21" s="342"/>
      <c r="O21" s="342"/>
      <c r="P21" s="342"/>
      <c r="Q21" s="342"/>
      <c r="R21" s="341">
        <v>82</v>
      </c>
      <c r="S21" s="342"/>
      <c r="T21" s="342"/>
      <c r="U21" s="342"/>
      <c r="V21" s="342"/>
      <c r="W21" s="358" t="s">
        <v>8</v>
      </c>
      <c r="X21" s="359"/>
      <c r="Y21" s="222" t="s">
        <v>9</v>
      </c>
      <c r="Z21" s="222" t="s">
        <v>10</v>
      </c>
      <c r="AA21" s="12"/>
      <c r="AB21" s="12"/>
      <c r="AC21" s="12"/>
      <c r="AD21" s="12"/>
    </row>
    <row r="22" spans="1:30" ht="13.5" customHeight="1">
      <c r="A22" s="374">
        <v>3</v>
      </c>
      <c r="B22" s="49" t="s">
        <v>246</v>
      </c>
      <c r="C22" s="356" t="s">
        <v>28</v>
      </c>
      <c r="D22" s="357"/>
      <c r="E22" s="357"/>
      <c r="F22" s="357"/>
      <c r="G22" s="371"/>
      <c r="H22" s="375" t="s">
        <v>605</v>
      </c>
      <c r="I22" s="376"/>
      <c r="J22" s="376"/>
      <c r="K22" s="376"/>
      <c r="L22" s="377"/>
      <c r="M22" s="343" t="s">
        <v>605</v>
      </c>
      <c r="N22" s="344"/>
      <c r="O22" s="344"/>
      <c r="P22" s="344"/>
      <c r="Q22" s="344"/>
      <c r="R22" s="343" t="s">
        <v>605</v>
      </c>
      <c r="S22" s="344"/>
      <c r="T22" s="344"/>
      <c r="U22" s="344"/>
      <c r="V22" s="344"/>
      <c r="W22" s="362" t="s">
        <v>640</v>
      </c>
      <c r="X22" s="363"/>
      <c r="Y22" s="350">
        <v>6</v>
      </c>
      <c r="Z22" s="367">
        <v>1</v>
      </c>
      <c r="AA22" s="12"/>
      <c r="AB22" s="12"/>
      <c r="AC22" s="12"/>
      <c r="AD22" s="12"/>
    </row>
    <row r="23" spans="1:30" ht="13.5" customHeight="1">
      <c r="A23" s="369"/>
      <c r="B23" s="21" t="s">
        <v>145</v>
      </c>
      <c r="C23" s="352" t="s">
        <v>143</v>
      </c>
      <c r="D23" s="353"/>
      <c r="E23" s="353"/>
      <c r="F23" s="353"/>
      <c r="G23" s="372"/>
      <c r="H23" s="22" t="s">
        <v>614</v>
      </c>
      <c r="I23" s="23" t="s">
        <v>608</v>
      </c>
      <c r="J23" s="23" t="s">
        <v>619</v>
      </c>
      <c r="K23" s="23" t="s">
        <v>16</v>
      </c>
      <c r="L23" s="23" t="s">
        <v>16</v>
      </c>
      <c r="M23" s="22" t="s">
        <v>612</v>
      </c>
      <c r="N23" s="23" t="s">
        <v>613</v>
      </c>
      <c r="O23" s="23" t="s">
        <v>614</v>
      </c>
      <c r="P23" s="23" t="s">
        <v>16</v>
      </c>
      <c r="Q23" s="23" t="s">
        <v>16</v>
      </c>
      <c r="R23" s="111" t="s">
        <v>614</v>
      </c>
      <c r="S23" s="112" t="s">
        <v>613</v>
      </c>
      <c r="T23" s="112" t="s">
        <v>614</v>
      </c>
      <c r="U23" s="23" t="s">
        <v>16</v>
      </c>
      <c r="V23" s="112" t="s">
        <v>16</v>
      </c>
      <c r="W23" s="348"/>
      <c r="X23" s="349"/>
      <c r="Y23" s="351"/>
      <c r="Z23" s="365"/>
      <c r="AA23" s="12"/>
      <c r="AB23" s="12"/>
      <c r="AC23" s="12"/>
      <c r="AD23" s="12"/>
    </row>
    <row r="24" spans="1:30" ht="13.5" customHeight="1">
      <c r="A24" s="368">
        <v>11</v>
      </c>
      <c r="B24" s="49" t="s">
        <v>35</v>
      </c>
      <c r="C24" s="343" t="s">
        <v>628</v>
      </c>
      <c r="D24" s="344"/>
      <c r="E24" s="344"/>
      <c r="F24" s="344"/>
      <c r="G24" s="370"/>
      <c r="H24" s="356" t="s">
        <v>28</v>
      </c>
      <c r="I24" s="357"/>
      <c r="J24" s="357"/>
      <c r="K24" s="357"/>
      <c r="L24" s="357"/>
      <c r="M24" s="343" t="s">
        <v>604</v>
      </c>
      <c r="N24" s="344"/>
      <c r="O24" s="344"/>
      <c r="P24" s="344"/>
      <c r="Q24" s="344"/>
      <c r="R24" s="354" t="s">
        <v>605</v>
      </c>
      <c r="S24" s="355"/>
      <c r="T24" s="355"/>
      <c r="U24" s="344"/>
      <c r="V24" s="355"/>
      <c r="W24" s="346" t="s">
        <v>641</v>
      </c>
      <c r="X24" s="347"/>
      <c r="Y24" s="361">
        <v>5</v>
      </c>
      <c r="Z24" s="364">
        <v>2</v>
      </c>
      <c r="AA24" s="12"/>
      <c r="AB24" s="12"/>
      <c r="AC24" s="12"/>
      <c r="AD24" s="12"/>
    </row>
    <row r="25" spans="1:30" ht="13.5" customHeight="1">
      <c r="A25" s="369"/>
      <c r="B25" s="21" t="s">
        <v>152</v>
      </c>
      <c r="C25" s="22" t="s">
        <v>626</v>
      </c>
      <c r="D25" s="23" t="s">
        <v>617</v>
      </c>
      <c r="E25" s="23" t="s">
        <v>624</v>
      </c>
      <c r="F25" s="23" t="s">
        <v>16</v>
      </c>
      <c r="G25" s="224" t="s">
        <v>16</v>
      </c>
      <c r="H25" s="352" t="s">
        <v>143</v>
      </c>
      <c r="I25" s="353"/>
      <c r="J25" s="353"/>
      <c r="K25" s="353"/>
      <c r="L25" s="353"/>
      <c r="M25" s="22" t="s">
        <v>626</v>
      </c>
      <c r="N25" s="23" t="s">
        <v>614</v>
      </c>
      <c r="O25" s="23" t="s">
        <v>609</v>
      </c>
      <c r="P25" s="23" t="s">
        <v>609</v>
      </c>
      <c r="Q25" s="23" t="s">
        <v>16</v>
      </c>
      <c r="R25" s="22" t="s">
        <v>612</v>
      </c>
      <c r="S25" s="23" t="s">
        <v>609</v>
      </c>
      <c r="T25" s="23" t="s">
        <v>642</v>
      </c>
      <c r="U25" s="23" t="s">
        <v>16</v>
      </c>
      <c r="V25" s="23" t="s">
        <v>16</v>
      </c>
      <c r="W25" s="348"/>
      <c r="X25" s="349"/>
      <c r="Y25" s="351"/>
      <c r="Z25" s="365"/>
      <c r="AA25" s="12"/>
      <c r="AB25" s="12"/>
      <c r="AC25" s="12"/>
      <c r="AD25" s="12"/>
    </row>
    <row r="26" spans="1:30" ht="13.5" customHeight="1">
      <c r="A26" s="368">
        <v>203</v>
      </c>
      <c r="B26" s="49" t="s">
        <v>68</v>
      </c>
      <c r="C26" s="343" t="s">
        <v>628</v>
      </c>
      <c r="D26" s="344"/>
      <c r="E26" s="344"/>
      <c r="F26" s="344"/>
      <c r="G26" s="370"/>
      <c r="H26" s="378" t="s">
        <v>622</v>
      </c>
      <c r="I26" s="379"/>
      <c r="J26" s="379"/>
      <c r="K26" s="379"/>
      <c r="L26" s="380"/>
      <c r="M26" s="356" t="s">
        <v>28</v>
      </c>
      <c r="N26" s="357"/>
      <c r="O26" s="357"/>
      <c r="P26" s="357"/>
      <c r="Q26" s="357"/>
      <c r="R26" s="354" t="s">
        <v>603</v>
      </c>
      <c r="S26" s="355"/>
      <c r="T26" s="355"/>
      <c r="U26" s="355"/>
      <c r="V26" s="355"/>
      <c r="W26" s="346" t="s">
        <v>643</v>
      </c>
      <c r="X26" s="347"/>
      <c r="Y26" s="361">
        <v>4</v>
      </c>
      <c r="Z26" s="364">
        <v>3</v>
      </c>
      <c r="AA26" s="12"/>
      <c r="AB26" s="12"/>
      <c r="AC26" s="12"/>
      <c r="AD26" s="12"/>
    </row>
    <row r="27" spans="1:30" ht="13.5" customHeight="1">
      <c r="A27" s="369"/>
      <c r="B27" s="21" t="s">
        <v>297</v>
      </c>
      <c r="C27" s="22" t="s">
        <v>630</v>
      </c>
      <c r="D27" s="23" t="s">
        <v>610</v>
      </c>
      <c r="E27" s="23" t="s">
        <v>626</v>
      </c>
      <c r="F27" s="23" t="s">
        <v>16</v>
      </c>
      <c r="G27" s="224" t="s">
        <v>16</v>
      </c>
      <c r="H27" s="22" t="s">
        <v>614</v>
      </c>
      <c r="I27" s="23" t="s">
        <v>626</v>
      </c>
      <c r="J27" s="23" t="s">
        <v>618</v>
      </c>
      <c r="K27" s="23" t="s">
        <v>618</v>
      </c>
      <c r="L27" s="23" t="s">
        <v>16</v>
      </c>
      <c r="M27" s="352" t="s">
        <v>143</v>
      </c>
      <c r="N27" s="353"/>
      <c r="O27" s="353"/>
      <c r="P27" s="353"/>
      <c r="Q27" s="353"/>
      <c r="R27" s="22" t="s">
        <v>644</v>
      </c>
      <c r="S27" s="23" t="s">
        <v>621</v>
      </c>
      <c r="T27" s="23" t="s">
        <v>644</v>
      </c>
      <c r="U27" s="23" t="s">
        <v>609</v>
      </c>
      <c r="V27" s="23" t="s">
        <v>410</v>
      </c>
      <c r="W27" s="348"/>
      <c r="X27" s="349"/>
      <c r="Y27" s="351"/>
      <c r="Z27" s="365"/>
      <c r="AA27" s="12"/>
      <c r="AB27" s="12"/>
      <c r="AC27" s="12"/>
      <c r="AD27" s="12"/>
    </row>
    <row r="28" spans="1:30" ht="13.5" customHeight="1">
      <c r="A28" s="368">
        <v>82</v>
      </c>
      <c r="B28" s="49" t="s">
        <v>67</v>
      </c>
      <c r="C28" s="343" t="s">
        <v>628</v>
      </c>
      <c r="D28" s="344"/>
      <c r="E28" s="344"/>
      <c r="F28" s="344"/>
      <c r="G28" s="370"/>
      <c r="H28" s="378" t="s">
        <v>628</v>
      </c>
      <c r="I28" s="379"/>
      <c r="J28" s="379"/>
      <c r="K28" s="379"/>
      <c r="L28" s="380"/>
      <c r="M28" s="343" t="s">
        <v>615</v>
      </c>
      <c r="N28" s="344"/>
      <c r="O28" s="344"/>
      <c r="P28" s="344"/>
      <c r="Q28" s="344"/>
      <c r="R28" s="356" t="s">
        <v>28</v>
      </c>
      <c r="S28" s="357"/>
      <c r="T28" s="357"/>
      <c r="U28" s="357"/>
      <c r="V28" s="357"/>
      <c r="W28" s="346" t="s">
        <v>629</v>
      </c>
      <c r="X28" s="347"/>
      <c r="Y28" s="361">
        <v>3</v>
      </c>
      <c r="Z28" s="364">
        <v>4</v>
      </c>
      <c r="AA28" s="12"/>
      <c r="AB28" s="12"/>
      <c r="AC28" s="12"/>
      <c r="AD28" s="12"/>
    </row>
    <row r="29" spans="1:30" ht="13.5" customHeight="1">
      <c r="A29" s="369"/>
      <c r="B29" s="21" t="s">
        <v>209</v>
      </c>
      <c r="C29" s="22" t="s">
        <v>626</v>
      </c>
      <c r="D29" s="23" t="s">
        <v>610</v>
      </c>
      <c r="E29" s="23" t="s">
        <v>626</v>
      </c>
      <c r="F29" s="23" t="s">
        <v>16</v>
      </c>
      <c r="G29" s="224" t="s">
        <v>16</v>
      </c>
      <c r="H29" s="22" t="s">
        <v>630</v>
      </c>
      <c r="I29" s="23" t="s">
        <v>618</v>
      </c>
      <c r="J29" s="23" t="s">
        <v>645</v>
      </c>
      <c r="K29" s="23" t="s">
        <v>16</v>
      </c>
      <c r="L29" s="23" t="s">
        <v>16</v>
      </c>
      <c r="M29" s="22" t="s">
        <v>646</v>
      </c>
      <c r="N29" s="23" t="s">
        <v>631</v>
      </c>
      <c r="O29" s="23" t="s">
        <v>646</v>
      </c>
      <c r="P29" s="23" t="s">
        <v>618</v>
      </c>
      <c r="Q29" s="23" t="s">
        <v>417</v>
      </c>
      <c r="R29" s="352" t="s">
        <v>143</v>
      </c>
      <c r="S29" s="353"/>
      <c r="T29" s="353"/>
      <c r="U29" s="353"/>
      <c r="V29" s="353"/>
      <c r="W29" s="348"/>
      <c r="X29" s="349"/>
      <c r="Y29" s="351"/>
      <c r="Z29" s="365"/>
      <c r="AA29" s="12"/>
      <c r="AB29" s="12"/>
      <c r="AC29" s="12"/>
      <c r="AD29" s="12"/>
    </row>
    <row r="30" spans="1:30" ht="13.5" customHeight="1">
      <c r="A30" s="24"/>
      <c r="B30" s="25" t="s">
        <v>12</v>
      </c>
      <c r="C30" s="28" t="s">
        <v>647</v>
      </c>
      <c r="D30" s="28"/>
      <c r="E30" s="28"/>
      <c r="F30" s="28"/>
      <c r="G30" s="28"/>
      <c r="H30" s="187"/>
      <c r="I30" s="366" t="s">
        <v>634</v>
      </c>
      <c r="J30" s="366"/>
      <c r="K30" s="366"/>
      <c r="L30" s="366"/>
      <c r="M30" s="360"/>
      <c r="N30" s="360"/>
      <c r="O30" s="27"/>
      <c r="P30" s="27"/>
      <c r="Q30" s="28" t="s">
        <v>648</v>
      </c>
      <c r="R30" s="28"/>
      <c r="S30" s="28"/>
      <c r="T30" s="28"/>
      <c r="U30" s="28"/>
      <c r="V30" s="28"/>
      <c r="W30" s="345" t="s">
        <v>634</v>
      </c>
      <c r="X30" s="345"/>
      <c r="Y30" s="345"/>
      <c r="Z30" s="167"/>
      <c r="AA30" s="12"/>
      <c r="AB30" s="12"/>
      <c r="AC30" s="12"/>
      <c r="AD30" s="12"/>
    </row>
    <row r="31" spans="1:30" ht="13.5" customHeight="1">
      <c r="A31" s="24"/>
      <c r="B31" s="25" t="s">
        <v>13</v>
      </c>
      <c r="C31" s="28" t="s">
        <v>649</v>
      </c>
      <c r="D31" s="28"/>
      <c r="E31" s="28"/>
      <c r="F31" s="28"/>
      <c r="G31" s="28"/>
      <c r="H31" s="187"/>
      <c r="I31" s="366" t="s">
        <v>634</v>
      </c>
      <c r="J31" s="366"/>
      <c r="K31" s="366"/>
      <c r="L31" s="366"/>
      <c r="M31" s="360"/>
      <c r="N31" s="360"/>
      <c r="O31" s="30"/>
      <c r="P31" s="30"/>
      <c r="Q31" s="28" t="s">
        <v>650</v>
      </c>
      <c r="R31" s="28"/>
      <c r="S31" s="28"/>
      <c r="T31" s="28"/>
      <c r="U31" s="28"/>
      <c r="V31" s="28"/>
      <c r="W31" s="345" t="s">
        <v>634</v>
      </c>
      <c r="X31" s="345"/>
      <c r="Y31" s="345"/>
      <c r="Z31" s="167"/>
      <c r="AA31" s="12"/>
      <c r="AB31" s="12"/>
      <c r="AC31" s="12"/>
      <c r="AD31" s="12"/>
    </row>
    <row r="32" spans="1:30" ht="13.5" customHeight="1">
      <c r="A32" s="24"/>
      <c r="B32" s="25" t="s">
        <v>14</v>
      </c>
      <c r="C32" s="28" t="s">
        <v>651</v>
      </c>
      <c r="D32" s="28"/>
      <c r="E32" s="28"/>
      <c r="F32" s="28"/>
      <c r="G32" s="28"/>
      <c r="H32" s="187"/>
      <c r="I32" s="366" t="s">
        <v>634</v>
      </c>
      <c r="J32" s="366"/>
      <c r="K32" s="366"/>
      <c r="L32" s="366"/>
      <c r="M32" s="360"/>
      <c r="N32" s="360"/>
      <c r="O32" s="27"/>
      <c r="P32" s="27"/>
      <c r="Q32" s="28" t="s">
        <v>652</v>
      </c>
      <c r="R32" s="28"/>
      <c r="S32" s="28"/>
      <c r="T32" s="28"/>
      <c r="U32" s="28"/>
      <c r="V32" s="28"/>
      <c r="W32" s="345" t="s">
        <v>634</v>
      </c>
      <c r="X32" s="345"/>
      <c r="Y32" s="345"/>
      <c r="Z32" s="167"/>
      <c r="AA32" s="12"/>
      <c r="AB32" s="12"/>
      <c r="AC32" s="12"/>
      <c r="AD32" s="12"/>
    </row>
    <row r="33" spans="1:30" ht="13.5" customHeight="1">
      <c r="A33" s="24"/>
      <c r="B33" s="25"/>
      <c r="C33" s="28"/>
      <c r="D33" s="28"/>
      <c r="E33" s="28"/>
      <c r="F33" s="28"/>
      <c r="G33" s="28"/>
      <c r="H33" s="187"/>
      <c r="I33" s="188"/>
      <c r="J33" s="188"/>
      <c r="K33" s="188"/>
      <c r="L33" s="188"/>
      <c r="M33" s="31"/>
      <c r="N33" s="31"/>
      <c r="O33" s="27"/>
      <c r="P33" s="27"/>
      <c r="Q33" s="28"/>
      <c r="R33" s="28"/>
      <c r="S33" s="28"/>
      <c r="T33" s="28"/>
      <c r="U33" s="28"/>
      <c r="V33" s="28"/>
      <c r="W33" s="32"/>
      <c r="X33" s="32"/>
      <c r="Y33" s="32"/>
      <c r="Z33" s="26"/>
      <c r="AA33" s="12"/>
      <c r="AB33" s="12"/>
      <c r="AC33" s="12"/>
      <c r="AD33" s="12"/>
    </row>
    <row r="34" spans="1:30" ht="13.5" customHeight="1">
      <c r="A34" s="24"/>
      <c r="B34" s="25"/>
      <c r="C34" s="28"/>
      <c r="D34" s="28"/>
      <c r="E34" s="28"/>
      <c r="F34" s="28"/>
      <c r="G34" s="28"/>
      <c r="H34" s="187"/>
      <c r="I34" s="188"/>
      <c r="J34" s="188"/>
      <c r="K34" s="188"/>
      <c r="L34" s="188"/>
      <c r="M34" s="31"/>
      <c r="N34" s="31"/>
      <c r="O34" s="27"/>
      <c r="P34" s="27"/>
      <c r="Q34" s="28"/>
      <c r="R34" s="28"/>
      <c r="S34" s="28"/>
      <c r="T34" s="28"/>
      <c r="U34" s="28"/>
      <c r="V34" s="28"/>
      <c r="W34" s="32"/>
      <c r="X34" s="32"/>
      <c r="Y34" s="32"/>
      <c r="Z34" s="26"/>
      <c r="AA34" s="12"/>
      <c r="AB34" s="12"/>
      <c r="AC34" s="12"/>
      <c r="AD34" s="12"/>
    </row>
    <row r="35" spans="1:30" ht="13.5" customHeight="1">
      <c r="A35" s="36"/>
      <c r="B35" s="37"/>
      <c r="C35" s="38"/>
      <c r="D35" s="38"/>
      <c r="E35" s="38"/>
      <c r="F35" s="38"/>
      <c r="G35" s="38"/>
      <c r="H35" s="38"/>
      <c r="I35" s="38"/>
      <c r="J35" s="38"/>
      <c r="K35" s="38"/>
      <c r="L35" s="38"/>
      <c r="M35" s="38"/>
      <c r="N35" s="38"/>
      <c r="O35" s="38"/>
      <c r="P35" s="38"/>
      <c r="Q35" s="38"/>
      <c r="R35" s="38"/>
      <c r="S35" s="38"/>
      <c r="T35" s="38"/>
      <c r="U35" s="38"/>
      <c r="V35" s="38"/>
      <c r="W35" s="35"/>
      <c r="X35" s="35"/>
      <c r="Y35" s="35"/>
      <c r="Z35" s="35"/>
      <c r="AA35" s="12"/>
      <c r="AB35" s="12"/>
      <c r="AC35" s="12"/>
      <c r="AD35" s="12"/>
    </row>
    <row r="36" spans="1:30" ht="15" customHeight="1">
      <c r="A36" s="17" t="s">
        <v>20</v>
      </c>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2"/>
      <c r="AB36" s="12"/>
      <c r="AC36" s="12"/>
      <c r="AD36" s="12"/>
    </row>
    <row r="37" spans="1:30" ht="13.5" customHeight="1">
      <c r="A37" s="223" t="s">
        <v>6</v>
      </c>
      <c r="B37" s="226" t="s">
        <v>7</v>
      </c>
      <c r="C37" s="341">
        <v>5</v>
      </c>
      <c r="D37" s="342"/>
      <c r="E37" s="342"/>
      <c r="F37" s="342"/>
      <c r="G37" s="373"/>
      <c r="H37" s="341">
        <v>12</v>
      </c>
      <c r="I37" s="342"/>
      <c r="J37" s="342"/>
      <c r="K37" s="342"/>
      <c r="L37" s="342"/>
      <c r="M37" s="341">
        <v>24</v>
      </c>
      <c r="N37" s="342"/>
      <c r="O37" s="342"/>
      <c r="P37" s="342"/>
      <c r="Q37" s="342"/>
      <c r="R37" s="341">
        <v>79</v>
      </c>
      <c r="S37" s="342"/>
      <c r="T37" s="342"/>
      <c r="U37" s="342"/>
      <c r="V37" s="342"/>
      <c r="W37" s="358" t="s">
        <v>8</v>
      </c>
      <c r="X37" s="359"/>
      <c r="Y37" s="222" t="s">
        <v>9</v>
      </c>
      <c r="Z37" s="222" t="s">
        <v>10</v>
      </c>
      <c r="AA37" s="12"/>
      <c r="AB37" s="12"/>
      <c r="AC37" s="12"/>
      <c r="AD37" s="12"/>
    </row>
    <row r="38" spans="1:30" ht="13.5" customHeight="1">
      <c r="A38" s="374">
        <v>5</v>
      </c>
      <c r="B38" s="49" t="s">
        <v>123</v>
      </c>
      <c r="C38" s="356" t="s">
        <v>28</v>
      </c>
      <c r="D38" s="357"/>
      <c r="E38" s="357"/>
      <c r="F38" s="357"/>
      <c r="G38" s="371"/>
      <c r="H38" s="343" t="s">
        <v>604</v>
      </c>
      <c r="I38" s="344"/>
      <c r="J38" s="344"/>
      <c r="K38" s="344"/>
      <c r="L38" s="344"/>
      <c r="M38" s="343" t="s">
        <v>604</v>
      </c>
      <c r="N38" s="344"/>
      <c r="O38" s="344"/>
      <c r="P38" s="344"/>
      <c r="Q38" s="344"/>
      <c r="R38" s="343" t="s">
        <v>605</v>
      </c>
      <c r="S38" s="344"/>
      <c r="T38" s="344"/>
      <c r="U38" s="344"/>
      <c r="V38" s="344"/>
      <c r="W38" s="362" t="s">
        <v>653</v>
      </c>
      <c r="X38" s="363"/>
      <c r="Y38" s="350">
        <v>6</v>
      </c>
      <c r="Z38" s="367">
        <v>1</v>
      </c>
      <c r="AA38" s="12"/>
      <c r="AB38" s="12"/>
      <c r="AC38" s="12"/>
      <c r="AD38" s="12"/>
    </row>
    <row r="39" spans="1:30" ht="13.5" customHeight="1">
      <c r="A39" s="369"/>
      <c r="B39" s="21" t="s">
        <v>146</v>
      </c>
      <c r="C39" s="352" t="s">
        <v>143</v>
      </c>
      <c r="D39" s="353"/>
      <c r="E39" s="353"/>
      <c r="F39" s="353"/>
      <c r="G39" s="372"/>
      <c r="H39" s="22" t="s">
        <v>614</v>
      </c>
      <c r="I39" s="23" t="s">
        <v>618</v>
      </c>
      <c r="J39" s="23" t="s">
        <v>620</v>
      </c>
      <c r="K39" s="23" t="s">
        <v>611</v>
      </c>
      <c r="L39" s="23" t="s">
        <v>16</v>
      </c>
      <c r="M39" s="22" t="s">
        <v>642</v>
      </c>
      <c r="N39" s="23" t="s">
        <v>626</v>
      </c>
      <c r="O39" s="23" t="s">
        <v>611</v>
      </c>
      <c r="P39" s="23" t="s">
        <v>608</v>
      </c>
      <c r="Q39" s="23" t="s">
        <v>16</v>
      </c>
      <c r="R39" s="111" t="s">
        <v>611</v>
      </c>
      <c r="S39" s="112" t="s">
        <v>609</v>
      </c>
      <c r="T39" s="112" t="s">
        <v>609</v>
      </c>
      <c r="U39" s="23" t="s">
        <v>16</v>
      </c>
      <c r="V39" s="112" t="s">
        <v>16</v>
      </c>
      <c r="W39" s="348"/>
      <c r="X39" s="349"/>
      <c r="Y39" s="351"/>
      <c r="Z39" s="365"/>
      <c r="AA39" s="12"/>
      <c r="AB39" s="12"/>
      <c r="AC39" s="12"/>
      <c r="AD39" s="12"/>
    </row>
    <row r="40" spans="1:30" ht="13.5" customHeight="1">
      <c r="A40" s="368">
        <v>12</v>
      </c>
      <c r="B40" s="49" t="s">
        <v>36</v>
      </c>
      <c r="C40" s="343" t="s">
        <v>622</v>
      </c>
      <c r="D40" s="344"/>
      <c r="E40" s="344"/>
      <c r="F40" s="344"/>
      <c r="G40" s="370"/>
      <c r="H40" s="356" t="s">
        <v>28</v>
      </c>
      <c r="I40" s="357"/>
      <c r="J40" s="357"/>
      <c r="K40" s="357"/>
      <c r="L40" s="357"/>
      <c r="M40" s="343" t="s">
        <v>603</v>
      </c>
      <c r="N40" s="344"/>
      <c r="O40" s="344"/>
      <c r="P40" s="344"/>
      <c r="Q40" s="344"/>
      <c r="R40" s="354" t="s">
        <v>605</v>
      </c>
      <c r="S40" s="355"/>
      <c r="T40" s="355"/>
      <c r="U40" s="344"/>
      <c r="V40" s="355"/>
      <c r="W40" s="346" t="s">
        <v>654</v>
      </c>
      <c r="X40" s="347"/>
      <c r="Y40" s="361">
        <v>5</v>
      </c>
      <c r="Z40" s="364">
        <v>2</v>
      </c>
      <c r="AA40" s="12"/>
      <c r="AB40" s="12"/>
      <c r="AC40" s="12"/>
      <c r="AD40" s="12"/>
    </row>
    <row r="41" spans="1:30" ht="13.5" customHeight="1">
      <c r="A41" s="369"/>
      <c r="B41" s="21" t="s">
        <v>153</v>
      </c>
      <c r="C41" s="22" t="s">
        <v>626</v>
      </c>
      <c r="D41" s="23" t="s">
        <v>609</v>
      </c>
      <c r="E41" s="23" t="s">
        <v>625</v>
      </c>
      <c r="F41" s="23" t="s">
        <v>607</v>
      </c>
      <c r="G41" s="224" t="s">
        <v>16</v>
      </c>
      <c r="H41" s="352" t="s">
        <v>143</v>
      </c>
      <c r="I41" s="353"/>
      <c r="J41" s="353"/>
      <c r="K41" s="353"/>
      <c r="L41" s="353"/>
      <c r="M41" s="22" t="s">
        <v>625</v>
      </c>
      <c r="N41" s="23" t="s">
        <v>646</v>
      </c>
      <c r="O41" s="23" t="s">
        <v>626</v>
      </c>
      <c r="P41" s="23" t="s">
        <v>611</v>
      </c>
      <c r="Q41" s="23" t="s">
        <v>422</v>
      </c>
      <c r="R41" s="22" t="s">
        <v>620</v>
      </c>
      <c r="S41" s="23" t="s">
        <v>620</v>
      </c>
      <c r="T41" s="23" t="s">
        <v>620</v>
      </c>
      <c r="U41" s="23" t="s">
        <v>16</v>
      </c>
      <c r="V41" s="23" t="s">
        <v>16</v>
      </c>
      <c r="W41" s="348"/>
      <c r="X41" s="349"/>
      <c r="Y41" s="351"/>
      <c r="Z41" s="365"/>
      <c r="AA41" s="12"/>
      <c r="AB41" s="12"/>
      <c r="AC41" s="12"/>
      <c r="AD41" s="12"/>
    </row>
    <row r="42" spans="1:30" ht="13.5" customHeight="1">
      <c r="A42" s="368">
        <v>24</v>
      </c>
      <c r="B42" s="49" t="s">
        <v>250</v>
      </c>
      <c r="C42" s="343" t="s">
        <v>622</v>
      </c>
      <c r="D42" s="344"/>
      <c r="E42" s="344"/>
      <c r="F42" s="344"/>
      <c r="G42" s="370"/>
      <c r="H42" s="343" t="s">
        <v>615</v>
      </c>
      <c r="I42" s="344"/>
      <c r="J42" s="344"/>
      <c r="K42" s="344"/>
      <c r="L42" s="344"/>
      <c r="M42" s="356" t="s">
        <v>28</v>
      </c>
      <c r="N42" s="357"/>
      <c r="O42" s="357"/>
      <c r="P42" s="357"/>
      <c r="Q42" s="357"/>
      <c r="R42" s="354" t="s">
        <v>603</v>
      </c>
      <c r="S42" s="355"/>
      <c r="T42" s="355"/>
      <c r="U42" s="355"/>
      <c r="V42" s="355"/>
      <c r="W42" s="346" t="s">
        <v>655</v>
      </c>
      <c r="X42" s="347"/>
      <c r="Y42" s="361">
        <v>4</v>
      </c>
      <c r="Z42" s="364">
        <v>3</v>
      </c>
      <c r="AA42" s="12"/>
      <c r="AB42" s="12"/>
      <c r="AC42" s="12"/>
      <c r="AD42" s="12"/>
    </row>
    <row r="43" spans="1:30" ht="13.5" customHeight="1">
      <c r="A43" s="369"/>
      <c r="B43" s="21" t="s">
        <v>163</v>
      </c>
      <c r="C43" s="22" t="s">
        <v>645</v>
      </c>
      <c r="D43" s="23" t="s">
        <v>614</v>
      </c>
      <c r="E43" s="23" t="s">
        <v>607</v>
      </c>
      <c r="F43" s="23" t="s">
        <v>617</v>
      </c>
      <c r="G43" s="224" t="s">
        <v>16</v>
      </c>
      <c r="H43" s="22" t="s">
        <v>620</v>
      </c>
      <c r="I43" s="23" t="s">
        <v>644</v>
      </c>
      <c r="J43" s="23" t="s">
        <v>614</v>
      </c>
      <c r="K43" s="23" t="s">
        <v>607</v>
      </c>
      <c r="L43" s="23" t="s">
        <v>413</v>
      </c>
      <c r="M43" s="352" t="s">
        <v>143</v>
      </c>
      <c r="N43" s="353"/>
      <c r="O43" s="353"/>
      <c r="P43" s="353"/>
      <c r="Q43" s="353"/>
      <c r="R43" s="22" t="s">
        <v>613</v>
      </c>
      <c r="S43" s="23" t="s">
        <v>610</v>
      </c>
      <c r="T43" s="23" t="s">
        <v>610</v>
      </c>
      <c r="U43" s="23" t="s">
        <v>608</v>
      </c>
      <c r="V43" s="23" t="s">
        <v>410</v>
      </c>
      <c r="W43" s="348"/>
      <c r="X43" s="349"/>
      <c r="Y43" s="351"/>
      <c r="Z43" s="365"/>
      <c r="AA43" s="12"/>
      <c r="AB43" s="12"/>
      <c r="AC43" s="12"/>
      <c r="AD43" s="12"/>
    </row>
    <row r="44" spans="1:30" ht="13.5" customHeight="1">
      <c r="A44" s="368">
        <v>79</v>
      </c>
      <c r="B44" s="49" t="s">
        <v>247</v>
      </c>
      <c r="C44" s="343" t="s">
        <v>628</v>
      </c>
      <c r="D44" s="344"/>
      <c r="E44" s="344"/>
      <c r="F44" s="344"/>
      <c r="G44" s="370"/>
      <c r="H44" s="343" t="s">
        <v>628</v>
      </c>
      <c r="I44" s="344"/>
      <c r="J44" s="344"/>
      <c r="K44" s="344"/>
      <c r="L44" s="344"/>
      <c r="M44" s="343" t="s">
        <v>615</v>
      </c>
      <c r="N44" s="344"/>
      <c r="O44" s="344"/>
      <c r="P44" s="344"/>
      <c r="Q44" s="344"/>
      <c r="R44" s="356" t="s">
        <v>28</v>
      </c>
      <c r="S44" s="357"/>
      <c r="T44" s="357"/>
      <c r="U44" s="357"/>
      <c r="V44" s="357"/>
      <c r="W44" s="346" t="s">
        <v>629</v>
      </c>
      <c r="X44" s="347"/>
      <c r="Y44" s="361">
        <v>3</v>
      </c>
      <c r="Z44" s="364">
        <v>4</v>
      </c>
      <c r="AA44" s="12"/>
      <c r="AB44" s="12"/>
      <c r="AC44" s="12"/>
      <c r="AD44" s="12"/>
    </row>
    <row r="45" spans="1:30" ht="13.5" customHeight="1">
      <c r="A45" s="369"/>
      <c r="B45" s="21" t="s">
        <v>207</v>
      </c>
      <c r="C45" s="22" t="s">
        <v>607</v>
      </c>
      <c r="D45" s="23" t="s">
        <v>618</v>
      </c>
      <c r="E45" s="23" t="s">
        <v>618</v>
      </c>
      <c r="F45" s="23" t="s">
        <v>16</v>
      </c>
      <c r="G45" s="224" t="s">
        <v>16</v>
      </c>
      <c r="H45" s="22" t="s">
        <v>625</v>
      </c>
      <c r="I45" s="23" t="s">
        <v>625</v>
      </c>
      <c r="J45" s="23" t="s">
        <v>625</v>
      </c>
      <c r="K45" s="23" t="s">
        <v>16</v>
      </c>
      <c r="L45" s="23" t="s">
        <v>16</v>
      </c>
      <c r="M45" s="22" t="s">
        <v>610</v>
      </c>
      <c r="N45" s="23" t="s">
        <v>613</v>
      </c>
      <c r="O45" s="23" t="s">
        <v>613</v>
      </c>
      <c r="P45" s="23" t="s">
        <v>617</v>
      </c>
      <c r="Q45" s="23" t="s">
        <v>417</v>
      </c>
      <c r="R45" s="352" t="s">
        <v>143</v>
      </c>
      <c r="S45" s="353"/>
      <c r="T45" s="353"/>
      <c r="U45" s="353"/>
      <c r="V45" s="353"/>
      <c r="W45" s="348"/>
      <c r="X45" s="349"/>
      <c r="Y45" s="351"/>
      <c r="Z45" s="365"/>
      <c r="AA45" s="12"/>
      <c r="AB45" s="12"/>
      <c r="AC45" s="12"/>
      <c r="AD45" s="12"/>
    </row>
    <row r="46" spans="1:30" ht="13.5" customHeight="1">
      <c r="A46" s="24"/>
      <c r="B46" s="25" t="s">
        <v>12</v>
      </c>
      <c r="C46" s="28" t="s">
        <v>656</v>
      </c>
      <c r="D46" s="28"/>
      <c r="E46" s="28"/>
      <c r="F46" s="28"/>
      <c r="G46" s="28"/>
      <c r="H46" s="28"/>
      <c r="I46" s="366" t="s">
        <v>634</v>
      </c>
      <c r="J46" s="366"/>
      <c r="K46" s="366"/>
      <c r="L46" s="366"/>
      <c r="M46" s="360"/>
      <c r="N46" s="360"/>
      <c r="O46" s="27"/>
      <c r="P46" s="27"/>
      <c r="Q46" s="28" t="s">
        <v>657</v>
      </c>
      <c r="R46" s="28"/>
      <c r="S46" s="28"/>
      <c r="T46" s="28"/>
      <c r="U46" s="28"/>
      <c r="V46" s="28"/>
      <c r="W46" s="345" t="s">
        <v>634</v>
      </c>
      <c r="X46" s="345"/>
      <c r="Y46" s="345"/>
      <c r="Z46" s="167"/>
      <c r="AA46" s="12"/>
      <c r="AB46" s="12"/>
      <c r="AC46" s="12"/>
      <c r="AD46" s="12"/>
    </row>
    <row r="47" spans="1:30" ht="13.5" customHeight="1">
      <c r="A47" s="24"/>
      <c r="B47" s="25" t="s">
        <v>13</v>
      </c>
      <c r="C47" s="28" t="s">
        <v>658</v>
      </c>
      <c r="D47" s="28"/>
      <c r="E47" s="28"/>
      <c r="F47" s="28"/>
      <c r="G47" s="28"/>
      <c r="H47" s="28"/>
      <c r="I47" s="366" t="s">
        <v>634</v>
      </c>
      <c r="J47" s="366"/>
      <c r="K47" s="366"/>
      <c r="L47" s="366"/>
      <c r="M47" s="360"/>
      <c r="N47" s="360"/>
      <c r="O47" s="30"/>
      <c r="P47" s="30"/>
      <c r="Q47" s="28" t="s">
        <v>659</v>
      </c>
      <c r="R47" s="28"/>
      <c r="S47" s="28"/>
      <c r="T47" s="28"/>
      <c r="U47" s="28"/>
      <c r="V47" s="28"/>
      <c r="W47" s="345" t="s">
        <v>634</v>
      </c>
      <c r="X47" s="345"/>
      <c r="Y47" s="345"/>
      <c r="Z47" s="167"/>
      <c r="AA47" s="12"/>
      <c r="AB47" s="12"/>
      <c r="AC47" s="12"/>
      <c r="AD47" s="12"/>
    </row>
    <row r="48" spans="1:30" ht="13.5" customHeight="1">
      <c r="A48" s="24"/>
      <c r="B48" s="25" t="s">
        <v>14</v>
      </c>
      <c r="C48" s="28" t="s">
        <v>660</v>
      </c>
      <c r="D48" s="28"/>
      <c r="E48" s="28"/>
      <c r="F48" s="28"/>
      <c r="G48" s="28"/>
      <c r="H48" s="28"/>
      <c r="I48" s="366" t="s">
        <v>634</v>
      </c>
      <c r="J48" s="366"/>
      <c r="K48" s="366"/>
      <c r="L48" s="366"/>
      <c r="M48" s="360"/>
      <c r="N48" s="360"/>
      <c r="O48" s="27"/>
      <c r="P48" s="27"/>
      <c r="Q48" s="28" t="s">
        <v>661</v>
      </c>
      <c r="R48" s="28"/>
      <c r="S48" s="28"/>
      <c r="T48" s="28"/>
      <c r="U48" s="28"/>
      <c r="V48" s="28"/>
      <c r="W48" s="345" t="s">
        <v>634</v>
      </c>
      <c r="X48" s="345"/>
      <c r="Y48" s="345"/>
      <c r="Z48" s="167"/>
      <c r="AA48" s="12"/>
      <c r="AB48" s="12"/>
      <c r="AC48" s="12"/>
      <c r="AD48" s="12"/>
    </row>
    <row r="49" spans="1:30" ht="13.5" customHeight="1">
      <c r="A49" s="24"/>
      <c r="B49" s="25"/>
      <c r="C49" s="28"/>
      <c r="D49" s="28"/>
      <c r="E49" s="28"/>
      <c r="F49" s="28"/>
      <c r="G49" s="28"/>
      <c r="H49" s="28"/>
      <c r="I49" s="29"/>
      <c r="J49" s="29"/>
      <c r="K49" s="29"/>
      <c r="L49" s="29"/>
      <c r="M49" s="31"/>
      <c r="N49" s="31"/>
      <c r="O49" s="27"/>
      <c r="P49" s="27"/>
      <c r="Q49" s="28"/>
      <c r="R49" s="28"/>
      <c r="S49" s="28"/>
      <c r="T49" s="28"/>
      <c r="U49" s="28"/>
      <c r="V49" s="28"/>
      <c r="W49" s="32"/>
      <c r="X49" s="32"/>
      <c r="Y49" s="32"/>
      <c r="Z49" s="26"/>
      <c r="AA49" s="12"/>
      <c r="AB49" s="12"/>
      <c r="AC49" s="12"/>
      <c r="AD49" s="12"/>
    </row>
    <row r="50" spans="1:30" ht="13.5" customHeight="1">
      <c r="A50" s="24"/>
      <c r="B50" s="25"/>
      <c r="C50" s="28"/>
      <c r="D50" s="28"/>
      <c r="E50" s="28"/>
      <c r="F50" s="28"/>
      <c r="G50" s="28"/>
      <c r="H50" s="28"/>
      <c r="I50" s="29"/>
      <c r="J50" s="29"/>
      <c r="K50" s="29"/>
      <c r="L50" s="29"/>
      <c r="M50" s="31"/>
      <c r="N50" s="31"/>
      <c r="O50" s="27"/>
      <c r="P50" s="27"/>
      <c r="Q50" s="28"/>
      <c r="R50" s="28"/>
      <c r="S50" s="28"/>
      <c r="T50" s="28"/>
      <c r="U50" s="28"/>
      <c r="V50" s="28"/>
      <c r="W50" s="32"/>
      <c r="X50" s="32"/>
      <c r="Y50" s="32"/>
      <c r="Z50" s="26"/>
      <c r="AA50" s="12"/>
      <c r="AB50" s="12"/>
      <c r="AC50" s="12"/>
      <c r="AD50" s="12"/>
    </row>
    <row r="51" spans="1:30" ht="13.5" customHeight="1">
      <c r="A51" s="39"/>
      <c r="B51" s="40"/>
      <c r="C51" s="41"/>
      <c r="D51" s="41"/>
      <c r="E51" s="41"/>
      <c r="F51" s="41"/>
      <c r="G51" s="41"/>
      <c r="H51" s="42"/>
      <c r="I51" s="42"/>
      <c r="J51" s="42"/>
      <c r="K51" s="42"/>
      <c r="L51" s="42"/>
      <c r="M51" s="42"/>
      <c r="N51" s="42"/>
      <c r="O51" s="42"/>
      <c r="P51" s="42"/>
      <c r="Q51" s="42"/>
      <c r="R51" s="42"/>
      <c r="S51" s="42"/>
      <c r="T51" s="42"/>
      <c r="U51" s="42"/>
      <c r="V51" s="42"/>
      <c r="W51" s="43"/>
      <c r="X51" s="44"/>
      <c r="Y51" s="45"/>
      <c r="Z51" s="20"/>
      <c r="AA51" s="12"/>
      <c r="AB51" s="12"/>
      <c r="AC51" s="12"/>
      <c r="AD51" s="12"/>
    </row>
    <row r="52" spans="1:30" ht="15" customHeight="1">
      <c r="A52" s="17" t="s">
        <v>21</v>
      </c>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2"/>
      <c r="AB52" s="12"/>
      <c r="AC52" s="12"/>
      <c r="AD52" s="12"/>
    </row>
    <row r="53" spans="1:30" ht="13.5" customHeight="1">
      <c r="A53" s="223" t="s">
        <v>6</v>
      </c>
      <c r="B53" s="226" t="s">
        <v>7</v>
      </c>
      <c r="C53" s="341">
        <v>6</v>
      </c>
      <c r="D53" s="342"/>
      <c r="E53" s="342"/>
      <c r="F53" s="342"/>
      <c r="G53" s="373"/>
      <c r="H53" s="341">
        <v>18</v>
      </c>
      <c r="I53" s="342"/>
      <c r="J53" s="342"/>
      <c r="K53" s="342"/>
      <c r="L53" s="342"/>
      <c r="M53" s="341">
        <v>29</v>
      </c>
      <c r="N53" s="342"/>
      <c r="O53" s="342"/>
      <c r="P53" s="342"/>
      <c r="Q53" s="342"/>
      <c r="R53" s="341">
        <v>32</v>
      </c>
      <c r="S53" s="342"/>
      <c r="T53" s="342"/>
      <c r="U53" s="342"/>
      <c r="V53" s="342"/>
      <c r="W53" s="358" t="s">
        <v>8</v>
      </c>
      <c r="X53" s="359"/>
      <c r="Y53" s="222" t="s">
        <v>9</v>
      </c>
      <c r="Z53" s="222" t="s">
        <v>10</v>
      </c>
      <c r="AA53" s="12"/>
      <c r="AB53" s="12"/>
      <c r="AC53" s="12"/>
      <c r="AD53" s="12"/>
    </row>
    <row r="54" spans="1:30" ht="13.5" customHeight="1">
      <c r="A54" s="374">
        <v>6</v>
      </c>
      <c r="B54" s="49" t="s">
        <v>130</v>
      </c>
      <c r="C54" s="356" t="s">
        <v>28</v>
      </c>
      <c r="D54" s="357"/>
      <c r="E54" s="357"/>
      <c r="F54" s="357"/>
      <c r="G54" s="371"/>
      <c r="H54" s="343" t="s">
        <v>605</v>
      </c>
      <c r="I54" s="344"/>
      <c r="J54" s="344"/>
      <c r="K54" s="344"/>
      <c r="L54" s="344"/>
      <c r="M54" s="343" t="s">
        <v>605</v>
      </c>
      <c r="N54" s="344"/>
      <c r="O54" s="344"/>
      <c r="P54" s="344"/>
      <c r="Q54" s="344"/>
      <c r="R54" s="343" t="s">
        <v>605</v>
      </c>
      <c r="S54" s="344"/>
      <c r="T54" s="344"/>
      <c r="U54" s="344"/>
      <c r="V54" s="344"/>
      <c r="W54" s="362" t="s">
        <v>640</v>
      </c>
      <c r="X54" s="363"/>
      <c r="Y54" s="350">
        <v>6</v>
      </c>
      <c r="Z54" s="367">
        <v>1</v>
      </c>
      <c r="AA54" s="12"/>
      <c r="AB54" s="12"/>
      <c r="AC54" s="12"/>
      <c r="AD54" s="12"/>
    </row>
    <row r="55" spans="1:30" ht="13.5" customHeight="1">
      <c r="A55" s="369"/>
      <c r="B55" s="21" t="s">
        <v>147</v>
      </c>
      <c r="C55" s="352" t="s">
        <v>143</v>
      </c>
      <c r="D55" s="353"/>
      <c r="E55" s="353"/>
      <c r="F55" s="353"/>
      <c r="G55" s="372"/>
      <c r="H55" s="22" t="s">
        <v>620</v>
      </c>
      <c r="I55" s="23" t="s">
        <v>662</v>
      </c>
      <c r="J55" s="23" t="s">
        <v>620</v>
      </c>
      <c r="K55" s="23" t="s">
        <v>16</v>
      </c>
      <c r="L55" s="23" t="s">
        <v>16</v>
      </c>
      <c r="M55" s="22" t="s">
        <v>646</v>
      </c>
      <c r="N55" s="23" t="s">
        <v>608</v>
      </c>
      <c r="O55" s="23" t="s">
        <v>627</v>
      </c>
      <c r="P55" s="23" t="s">
        <v>16</v>
      </c>
      <c r="Q55" s="23" t="s">
        <v>16</v>
      </c>
      <c r="R55" s="111" t="s">
        <v>613</v>
      </c>
      <c r="S55" s="112" t="s">
        <v>642</v>
      </c>
      <c r="T55" s="112" t="s">
        <v>608</v>
      </c>
      <c r="U55" s="23" t="s">
        <v>16</v>
      </c>
      <c r="V55" s="112" t="s">
        <v>16</v>
      </c>
      <c r="W55" s="348"/>
      <c r="X55" s="349"/>
      <c r="Y55" s="351"/>
      <c r="Z55" s="365"/>
      <c r="AA55" s="12"/>
      <c r="AB55" s="12"/>
      <c r="AC55" s="12"/>
      <c r="AD55" s="12"/>
    </row>
    <row r="56" spans="1:30" ht="13.5" customHeight="1">
      <c r="A56" s="368">
        <v>18</v>
      </c>
      <c r="B56" s="49" t="s">
        <v>249</v>
      </c>
      <c r="C56" s="343" t="s">
        <v>628</v>
      </c>
      <c r="D56" s="344"/>
      <c r="E56" s="344"/>
      <c r="F56" s="344"/>
      <c r="G56" s="370"/>
      <c r="H56" s="356" t="s">
        <v>28</v>
      </c>
      <c r="I56" s="357"/>
      <c r="J56" s="357"/>
      <c r="K56" s="357"/>
      <c r="L56" s="357"/>
      <c r="M56" s="343" t="s">
        <v>605</v>
      </c>
      <c r="N56" s="344"/>
      <c r="O56" s="344"/>
      <c r="P56" s="344"/>
      <c r="Q56" s="344"/>
      <c r="R56" s="354" t="s">
        <v>615</v>
      </c>
      <c r="S56" s="355"/>
      <c r="T56" s="355"/>
      <c r="U56" s="344"/>
      <c r="V56" s="355"/>
      <c r="W56" s="346" t="s">
        <v>663</v>
      </c>
      <c r="X56" s="347"/>
      <c r="Y56" s="361">
        <v>4</v>
      </c>
      <c r="Z56" s="364">
        <v>3</v>
      </c>
      <c r="AA56" s="12"/>
      <c r="AB56" s="12"/>
      <c r="AC56" s="12"/>
      <c r="AD56" s="12"/>
    </row>
    <row r="57" spans="1:30" ht="13.5" customHeight="1">
      <c r="A57" s="369"/>
      <c r="B57" s="21" t="s">
        <v>158</v>
      </c>
      <c r="C57" s="22" t="s">
        <v>625</v>
      </c>
      <c r="D57" s="23" t="s">
        <v>664</v>
      </c>
      <c r="E57" s="23" t="s">
        <v>625</v>
      </c>
      <c r="F57" s="23" t="s">
        <v>16</v>
      </c>
      <c r="G57" s="224" t="s">
        <v>16</v>
      </c>
      <c r="H57" s="352" t="s">
        <v>143</v>
      </c>
      <c r="I57" s="353"/>
      <c r="J57" s="353"/>
      <c r="K57" s="353"/>
      <c r="L57" s="353"/>
      <c r="M57" s="22" t="s">
        <v>642</v>
      </c>
      <c r="N57" s="23" t="s">
        <v>642</v>
      </c>
      <c r="O57" s="23" t="s">
        <v>608</v>
      </c>
      <c r="P57" s="23" t="s">
        <v>16</v>
      </c>
      <c r="Q57" s="23" t="s">
        <v>16</v>
      </c>
      <c r="R57" s="22" t="s">
        <v>617</v>
      </c>
      <c r="S57" s="23" t="s">
        <v>611</v>
      </c>
      <c r="T57" s="23" t="s">
        <v>614</v>
      </c>
      <c r="U57" s="23" t="s">
        <v>625</v>
      </c>
      <c r="V57" s="23" t="s">
        <v>413</v>
      </c>
      <c r="W57" s="348"/>
      <c r="X57" s="349"/>
      <c r="Y57" s="351"/>
      <c r="Z57" s="365"/>
      <c r="AA57" s="12"/>
      <c r="AB57" s="12"/>
      <c r="AC57" s="12"/>
      <c r="AD57" s="12"/>
    </row>
    <row r="58" spans="1:30" ht="13.5" customHeight="1">
      <c r="A58" s="368">
        <v>29</v>
      </c>
      <c r="B58" s="49" t="s">
        <v>96</v>
      </c>
      <c r="C58" s="343" t="s">
        <v>628</v>
      </c>
      <c r="D58" s="344"/>
      <c r="E58" s="344"/>
      <c r="F58" s="344"/>
      <c r="G58" s="370"/>
      <c r="H58" s="343" t="s">
        <v>628</v>
      </c>
      <c r="I58" s="344"/>
      <c r="J58" s="344"/>
      <c r="K58" s="344"/>
      <c r="L58" s="344"/>
      <c r="M58" s="356" t="s">
        <v>28</v>
      </c>
      <c r="N58" s="357"/>
      <c r="O58" s="357"/>
      <c r="P58" s="357"/>
      <c r="Q58" s="357"/>
      <c r="R58" s="354" t="s">
        <v>628</v>
      </c>
      <c r="S58" s="355"/>
      <c r="T58" s="355"/>
      <c r="U58" s="355"/>
      <c r="V58" s="355"/>
      <c r="W58" s="346" t="s">
        <v>665</v>
      </c>
      <c r="X58" s="347"/>
      <c r="Y58" s="361">
        <v>3</v>
      </c>
      <c r="Z58" s="364">
        <v>4</v>
      </c>
      <c r="AA58" s="12"/>
      <c r="AB58" s="12"/>
      <c r="AC58" s="12"/>
      <c r="AD58" s="12"/>
    </row>
    <row r="59" spans="1:30" ht="13.5" customHeight="1">
      <c r="A59" s="369"/>
      <c r="B59" s="21" t="s">
        <v>167</v>
      </c>
      <c r="C59" s="22" t="s">
        <v>644</v>
      </c>
      <c r="D59" s="23" t="s">
        <v>617</v>
      </c>
      <c r="E59" s="23" t="s">
        <v>632</v>
      </c>
      <c r="F59" s="23" t="s">
        <v>16</v>
      </c>
      <c r="G59" s="224" t="s">
        <v>16</v>
      </c>
      <c r="H59" s="22" t="s">
        <v>645</v>
      </c>
      <c r="I59" s="23" t="s">
        <v>645</v>
      </c>
      <c r="J59" s="23" t="s">
        <v>617</v>
      </c>
      <c r="K59" s="23" t="s">
        <v>16</v>
      </c>
      <c r="L59" s="23" t="s">
        <v>16</v>
      </c>
      <c r="M59" s="352" t="s">
        <v>143</v>
      </c>
      <c r="N59" s="353"/>
      <c r="O59" s="353"/>
      <c r="P59" s="353"/>
      <c r="Q59" s="353"/>
      <c r="R59" s="22" t="s">
        <v>626</v>
      </c>
      <c r="S59" s="23" t="s">
        <v>626</v>
      </c>
      <c r="T59" s="23" t="s">
        <v>626</v>
      </c>
      <c r="U59" s="23" t="s">
        <v>16</v>
      </c>
      <c r="V59" s="23" t="s">
        <v>16</v>
      </c>
      <c r="W59" s="348"/>
      <c r="X59" s="349"/>
      <c r="Y59" s="351"/>
      <c r="Z59" s="365"/>
      <c r="AA59" s="12"/>
      <c r="AB59" s="12"/>
      <c r="AC59" s="12"/>
      <c r="AD59" s="12"/>
    </row>
    <row r="60" spans="1:30" ht="13.5" customHeight="1">
      <c r="A60" s="368">
        <v>32</v>
      </c>
      <c r="B60" s="49" t="s">
        <v>126</v>
      </c>
      <c r="C60" s="343" t="s">
        <v>628</v>
      </c>
      <c r="D60" s="344"/>
      <c r="E60" s="344"/>
      <c r="F60" s="344"/>
      <c r="G60" s="370"/>
      <c r="H60" s="343" t="s">
        <v>603</v>
      </c>
      <c r="I60" s="344"/>
      <c r="J60" s="344"/>
      <c r="K60" s="344"/>
      <c r="L60" s="344"/>
      <c r="M60" s="343" t="s">
        <v>605</v>
      </c>
      <c r="N60" s="344"/>
      <c r="O60" s="344"/>
      <c r="P60" s="344"/>
      <c r="Q60" s="344"/>
      <c r="R60" s="356" t="s">
        <v>28</v>
      </c>
      <c r="S60" s="357"/>
      <c r="T60" s="357"/>
      <c r="U60" s="357"/>
      <c r="V60" s="357"/>
      <c r="W60" s="346" t="s">
        <v>666</v>
      </c>
      <c r="X60" s="347"/>
      <c r="Y60" s="361">
        <v>5</v>
      </c>
      <c r="Z60" s="364">
        <v>2</v>
      </c>
      <c r="AA60" s="12"/>
      <c r="AB60" s="12"/>
      <c r="AC60" s="12"/>
      <c r="AD60" s="12"/>
    </row>
    <row r="61" spans="1:30" ht="13.5" customHeight="1">
      <c r="A61" s="369"/>
      <c r="B61" s="21" t="s">
        <v>170</v>
      </c>
      <c r="C61" s="22" t="s">
        <v>610</v>
      </c>
      <c r="D61" s="23" t="s">
        <v>645</v>
      </c>
      <c r="E61" s="23" t="s">
        <v>617</v>
      </c>
      <c r="F61" s="23" t="s">
        <v>16</v>
      </c>
      <c r="G61" s="224" t="s">
        <v>16</v>
      </c>
      <c r="H61" s="22" t="s">
        <v>608</v>
      </c>
      <c r="I61" s="23" t="s">
        <v>607</v>
      </c>
      <c r="J61" s="23" t="s">
        <v>626</v>
      </c>
      <c r="K61" s="23" t="s">
        <v>620</v>
      </c>
      <c r="L61" s="23" t="s">
        <v>422</v>
      </c>
      <c r="M61" s="22" t="s">
        <v>614</v>
      </c>
      <c r="N61" s="23" t="s">
        <v>614</v>
      </c>
      <c r="O61" s="23" t="s">
        <v>614</v>
      </c>
      <c r="P61" s="23" t="s">
        <v>16</v>
      </c>
      <c r="Q61" s="23" t="s">
        <v>16</v>
      </c>
      <c r="R61" s="352" t="s">
        <v>143</v>
      </c>
      <c r="S61" s="353"/>
      <c r="T61" s="353"/>
      <c r="U61" s="353"/>
      <c r="V61" s="353"/>
      <c r="W61" s="348"/>
      <c r="X61" s="349"/>
      <c r="Y61" s="351"/>
      <c r="Z61" s="365"/>
      <c r="AA61" s="12"/>
      <c r="AB61" s="12"/>
      <c r="AC61" s="12"/>
      <c r="AD61" s="12"/>
    </row>
    <row r="62" spans="1:30" s="13" customFormat="1" ht="13.5" customHeight="1">
      <c r="A62" s="24"/>
      <c r="B62" s="25" t="s">
        <v>12</v>
      </c>
      <c r="C62" s="28" t="s">
        <v>667</v>
      </c>
      <c r="D62" s="28"/>
      <c r="E62" s="28"/>
      <c r="F62" s="28"/>
      <c r="G62" s="28"/>
      <c r="H62" s="28"/>
      <c r="I62" s="366" t="s">
        <v>634</v>
      </c>
      <c r="J62" s="366"/>
      <c r="K62" s="366"/>
      <c r="L62" s="366"/>
      <c r="M62" s="360"/>
      <c r="N62" s="360"/>
      <c r="O62" s="27"/>
      <c r="P62" s="27"/>
      <c r="Q62" s="28" t="s">
        <v>668</v>
      </c>
      <c r="R62" s="28"/>
      <c r="S62" s="28"/>
      <c r="T62" s="28"/>
      <c r="U62" s="28"/>
      <c r="V62" s="28"/>
      <c r="W62" s="345" t="s">
        <v>634</v>
      </c>
      <c r="X62" s="345"/>
      <c r="Y62" s="345"/>
      <c r="Z62" s="167"/>
      <c r="AA62" s="12"/>
      <c r="AB62" s="12"/>
      <c r="AC62" s="12"/>
      <c r="AD62" s="12"/>
    </row>
    <row r="63" spans="1:30" s="13" customFormat="1" ht="13.5" customHeight="1">
      <c r="A63" s="24"/>
      <c r="B63" s="25" t="s">
        <v>13</v>
      </c>
      <c r="C63" s="28" t="s">
        <v>669</v>
      </c>
      <c r="D63" s="28"/>
      <c r="E63" s="28"/>
      <c r="F63" s="28"/>
      <c r="G63" s="28"/>
      <c r="H63" s="28"/>
      <c r="I63" s="366" t="s">
        <v>634</v>
      </c>
      <c r="J63" s="366"/>
      <c r="K63" s="366"/>
      <c r="L63" s="366"/>
      <c r="M63" s="360"/>
      <c r="N63" s="360"/>
      <c r="O63" s="30"/>
      <c r="P63" s="30"/>
      <c r="Q63" s="28" t="s">
        <v>670</v>
      </c>
      <c r="R63" s="28"/>
      <c r="S63" s="28"/>
      <c r="T63" s="28"/>
      <c r="U63" s="28"/>
      <c r="V63" s="28"/>
      <c r="W63" s="345" t="s">
        <v>634</v>
      </c>
      <c r="X63" s="345"/>
      <c r="Y63" s="345"/>
      <c r="Z63" s="167"/>
      <c r="AA63" s="12"/>
      <c r="AB63" s="12"/>
      <c r="AC63" s="12"/>
      <c r="AD63" s="12"/>
    </row>
    <row r="64" spans="1:30" s="13" customFormat="1" ht="13.5" customHeight="1">
      <c r="A64" s="24"/>
      <c r="B64" s="25" t="s">
        <v>14</v>
      </c>
      <c r="C64" s="28" t="s">
        <v>671</v>
      </c>
      <c r="D64" s="28"/>
      <c r="E64" s="28"/>
      <c r="F64" s="28"/>
      <c r="G64" s="28"/>
      <c r="H64" s="28"/>
      <c r="I64" s="366" t="s">
        <v>634</v>
      </c>
      <c r="J64" s="366"/>
      <c r="K64" s="366"/>
      <c r="L64" s="366"/>
      <c r="M64" s="360"/>
      <c r="N64" s="360"/>
      <c r="O64" s="27"/>
      <c r="P64" s="27"/>
      <c r="Q64" s="28" t="s">
        <v>672</v>
      </c>
      <c r="R64" s="28"/>
      <c r="S64" s="28"/>
      <c r="T64" s="28"/>
      <c r="U64" s="28"/>
      <c r="V64" s="28"/>
      <c r="W64" s="345" t="s">
        <v>634</v>
      </c>
      <c r="X64" s="345"/>
      <c r="Y64" s="345"/>
      <c r="Z64" s="167"/>
      <c r="AA64" s="12"/>
      <c r="AB64" s="12"/>
      <c r="AC64" s="12"/>
      <c r="AD64" s="12"/>
    </row>
    <row r="65" spans="1:26" ht="19.5" customHeight="1">
      <c r="A65" s="340" t="s">
        <v>64</v>
      </c>
      <c r="B65" s="340"/>
      <c r="C65" s="340"/>
      <c r="D65" s="340"/>
      <c r="E65" s="340"/>
      <c r="F65" s="340"/>
      <c r="G65" s="340"/>
      <c r="H65" s="340"/>
      <c r="I65" s="340"/>
      <c r="J65" s="340"/>
      <c r="K65" s="340"/>
      <c r="L65" s="340"/>
      <c r="M65" s="340"/>
      <c r="N65" s="340"/>
      <c r="O65" s="340"/>
      <c r="P65" s="340"/>
      <c r="Q65" s="340"/>
      <c r="R65" s="340"/>
      <c r="S65" s="340"/>
      <c r="T65" s="340"/>
      <c r="U65" s="340"/>
      <c r="V65" s="340"/>
      <c r="W65" s="340"/>
      <c r="X65" s="340"/>
      <c r="Y65" s="340"/>
      <c r="Z65" s="340"/>
    </row>
    <row r="66" spans="1:26" ht="19.5" customHeight="1">
      <c r="A66" s="14"/>
      <c r="B66" s="14"/>
      <c r="C66" s="14"/>
      <c r="D66" s="13"/>
      <c r="E66" s="339" t="s">
        <v>601</v>
      </c>
      <c r="F66" s="339"/>
      <c r="G66" s="339"/>
      <c r="H66" s="339"/>
      <c r="I66" s="339"/>
      <c r="J66" s="339"/>
      <c r="K66" s="339"/>
      <c r="L66" s="339"/>
      <c r="M66" s="339"/>
      <c r="N66" s="339"/>
      <c r="O66" s="339"/>
      <c r="P66" s="339"/>
      <c r="Q66" s="339"/>
      <c r="R66" s="339"/>
      <c r="S66" s="12"/>
      <c r="T66" s="12"/>
      <c r="U66" s="332" t="s">
        <v>424</v>
      </c>
      <c r="V66" s="332"/>
      <c r="W66" s="332"/>
      <c r="X66" s="332"/>
      <c r="Y66" s="332"/>
      <c r="Z66" s="332"/>
    </row>
    <row r="67" spans="1:26" ht="17.25" customHeight="1">
      <c r="A67" s="12"/>
      <c r="B67" s="16"/>
      <c r="C67" s="12"/>
      <c r="D67" s="12"/>
      <c r="E67" s="12"/>
      <c r="F67" s="12"/>
      <c r="G67" s="12"/>
      <c r="H67" s="12"/>
      <c r="I67" s="12"/>
      <c r="J67" s="12"/>
      <c r="K67" s="12"/>
      <c r="L67" s="12"/>
      <c r="M67" s="12"/>
      <c r="N67" s="12"/>
      <c r="O67" s="12"/>
      <c r="P67" s="12"/>
      <c r="Q67" s="12"/>
      <c r="R67" s="12"/>
      <c r="S67" s="12"/>
      <c r="T67" s="12"/>
      <c r="U67" s="12"/>
      <c r="V67" s="12"/>
      <c r="W67" s="12"/>
      <c r="X67" s="12"/>
      <c r="Y67" s="214"/>
      <c r="Z67" s="214" t="s">
        <v>673</v>
      </c>
    </row>
    <row r="68" spans="1:26" ht="15" customHeight="1">
      <c r="A68" s="33" t="s">
        <v>22</v>
      </c>
      <c r="B68" s="34"/>
      <c r="C68" s="34"/>
      <c r="D68" s="34"/>
      <c r="E68" s="34"/>
      <c r="F68" s="34"/>
      <c r="G68" s="34"/>
      <c r="H68" s="34"/>
      <c r="I68" s="34"/>
      <c r="J68" s="34"/>
      <c r="K68" s="34"/>
      <c r="L68" s="34"/>
      <c r="M68" s="34"/>
      <c r="N68" s="34"/>
      <c r="O68" s="34"/>
      <c r="P68" s="34"/>
      <c r="Q68" s="34"/>
      <c r="R68" s="34"/>
      <c r="S68" s="34"/>
      <c r="T68" s="34"/>
      <c r="U68" s="34"/>
      <c r="V68" s="34"/>
      <c r="W68" s="34"/>
      <c r="X68" s="34"/>
      <c r="Y68" s="34"/>
      <c r="Z68" s="34"/>
    </row>
    <row r="69" spans="1:26" ht="13.5" customHeight="1">
      <c r="A69" s="223" t="s">
        <v>6</v>
      </c>
      <c r="B69" s="226" t="s">
        <v>7</v>
      </c>
      <c r="C69" s="341">
        <v>7</v>
      </c>
      <c r="D69" s="342"/>
      <c r="E69" s="342"/>
      <c r="F69" s="342"/>
      <c r="G69" s="373"/>
      <c r="H69" s="341">
        <v>14</v>
      </c>
      <c r="I69" s="342"/>
      <c r="J69" s="342"/>
      <c r="K69" s="342"/>
      <c r="L69" s="342"/>
      <c r="M69" s="341">
        <v>30</v>
      </c>
      <c r="N69" s="342"/>
      <c r="O69" s="342"/>
      <c r="P69" s="342"/>
      <c r="Q69" s="342"/>
      <c r="R69" s="341">
        <v>60</v>
      </c>
      <c r="S69" s="342"/>
      <c r="T69" s="342"/>
      <c r="U69" s="342"/>
      <c r="V69" s="342"/>
      <c r="W69" s="358" t="s">
        <v>8</v>
      </c>
      <c r="X69" s="359"/>
      <c r="Y69" s="222" t="s">
        <v>9</v>
      </c>
      <c r="Z69" s="222" t="s">
        <v>10</v>
      </c>
    </row>
    <row r="70" spans="1:26" ht="13.5" customHeight="1">
      <c r="A70" s="374">
        <v>7</v>
      </c>
      <c r="B70" s="49" t="s">
        <v>92</v>
      </c>
      <c r="C70" s="356" t="s">
        <v>28</v>
      </c>
      <c r="D70" s="357"/>
      <c r="E70" s="357"/>
      <c r="F70" s="357"/>
      <c r="G70" s="371"/>
      <c r="H70" s="343" t="s">
        <v>604</v>
      </c>
      <c r="I70" s="344"/>
      <c r="J70" s="344"/>
      <c r="K70" s="344"/>
      <c r="L70" s="344"/>
      <c r="M70" s="343" t="s">
        <v>604</v>
      </c>
      <c r="N70" s="344"/>
      <c r="O70" s="344"/>
      <c r="P70" s="344"/>
      <c r="Q70" s="344"/>
      <c r="R70" s="343" t="s">
        <v>605</v>
      </c>
      <c r="S70" s="344"/>
      <c r="T70" s="344"/>
      <c r="U70" s="344"/>
      <c r="V70" s="344"/>
      <c r="W70" s="362" t="s">
        <v>653</v>
      </c>
      <c r="X70" s="363"/>
      <c r="Y70" s="350">
        <v>6</v>
      </c>
      <c r="Z70" s="367">
        <v>1</v>
      </c>
    </row>
    <row r="71" spans="1:26" ht="13.5" customHeight="1">
      <c r="A71" s="369"/>
      <c r="B71" s="21" t="s">
        <v>148</v>
      </c>
      <c r="C71" s="352" t="s">
        <v>143</v>
      </c>
      <c r="D71" s="353"/>
      <c r="E71" s="353"/>
      <c r="F71" s="353"/>
      <c r="G71" s="372"/>
      <c r="H71" s="22" t="s">
        <v>614</v>
      </c>
      <c r="I71" s="23" t="s">
        <v>620</v>
      </c>
      <c r="J71" s="23" t="s">
        <v>626</v>
      </c>
      <c r="K71" s="23" t="s">
        <v>613</v>
      </c>
      <c r="L71" s="23" t="s">
        <v>16</v>
      </c>
      <c r="M71" s="22" t="s">
        <v>646</v>
      </c>
      <c r="N71" s="23" t="s">
        <v>610</v>
      </c>
      <c r="O71" s="23" t="s">
        <v>646</v>
      </c>
      <c r="P71" s="23" t="s">
        <v>620</v>
      </c>
      <c r="Q71" s="23" t="s">
        <v>16</v>
      </c>
      <c r="R71" s="111" t="s">
        <v>613</v>
      </c>
      <c r="S71" s="112" t="s">
        <v>642</v>
      </c>
      <c r="T71" s="112" t="s">
        <v>646</v>
      </c>
      <c r="U71" s="23" t="s">
        <v>16</v>
      </c>
      <c r="V71" s="112" t="s">
        <v>16</v>
      </c>
      <c r="W71" s="348"/>
      <c r="X71" s="349"/>
      <c r="Y71" s="351"/>
      <c r="Z71" s="365"/>
    </row>
    <row r="72" spans="1:26" ht="13.5" customHeight="1">
      <c r="A72" s="368">
        <v>14</v>
      </c>
      <c r="B72" s="49" t="s">
        <v>109</v>
      </c>
      <c r="C72" s="343" t="s">
        <v>622</v>
      </c>
      <c r="D72" s="344"/>
      <c r="E72" s="344"/>
      <c r="F72" s="344"/>
      <c r="G72" s="370"/>
      <c r="H72" s="356" t="s">
        <v>28</v>
      </c>
      <c r="I72" s="357"/>
      <c r="J72" s="357"/>
      <c r="K72" s="357"/>
      <c r="L72" s="357"/>
      <c r="M72" s="343" t="s">
        <v>603</v>
      </c>
      <c r="N72" s="344"/>
      <c r="O72" s="344"/>
      <c r="P72" s="344"/>
      <c r="Q72" s="344"/>
      <c r="R72" s="354" t="s">
        <v>605</v>
      </c>
      <c r="S72" s="355"/>
      <c r="T72" s="355"/>
      <c r="U72" s="344"/>
      <c r="V72" s="355"/>
      <c r="W72" s="346" t="s">
        <v>654</v>
      </c>
      <c r="X72" s="347"/>
      <c r="Y72" s="361">
        <v>5</v>
      </c>
      <c r="Z72" s="364">
        <v>2</v>
      </c>
    </row>
    <row r="73" spans="1:26" ht="13.5" customHeight="1">
      <c r="A73" s="369"/>
      <c r="B73" s="21" t="s">
        <v>154</v>
      </c>
      <c r="C73" s="22" t="s">
        <v>626</v>
      </c>
      <c r="D73" s="23" t="s">
        <v>625</v>
      </c>
      <c r="E73" s="23" t="s">
        <v>614</v>
      </c>
      <c r="F73" s="23" t="s">
        <v>610</v>
      </c>
      <c r="G73" s="224" t="s">
        <v>16</v>
      </c>
      <c r="H73" s="352" t="s">
        <v>143</v>
      </c>
      <c r="I73" s="353"/>
      <c r="J73" s="353"/>
      <c r="K73" s="353"/>
      <c r="L73" s="353"/>
      <c r="M73" s="22" t="s">
        <v>645</v>
      </c>
      <c r="N73" s="23" t="s">
        <v>609</v>
      </c>
      <c r="O73" s="23" t="s">
        <v>644</v>
      </c>
      <c r="P73" s="23" t="s">
        <v>646</v>
      </c>
      <c r="Q73" s="23" t="s">
        <v>422</v>
      </c>
      <c r="R73" s="22" t="s">
        <v>613</v>
      </c>
      <c r="S73" s="23" t="s">
        <v>620</v>
      </c>
      <c r="T73" s="23" t="s">
        <v>614</v>
      </c>
      <c r="U73" s="23" t="s">
        <v>16</v>
      </c>
      <c r="V73" s="23" t="s">
        <v>16</v>
      </c>
      <c r="W73" s="348"/>
      <c r="X73" s="349"/>
      <c r="Y73" s="351"/>
      <c r="Z73" s="365"/>
    </row>
    <row r="74" spans="1:26" ht="13.5" customHeight="1">
      <c r="A74" s="368">
        <v>30</v>
      </c>
      <c r="B74" s="49" t="s">
        <v>247</v>
      </c>
      <c r="C74" s="343" t="s">
        <v>622</v>
      </c>
      <c r="D74" s="344"/>
      <c r="E74" s="344"/>
      <c r="F74" s="344"/>
      <c r="G74" s="370"/>
      <c r="H74" s="343" t="s">
        <v>615</v>
      </c>
      <c r="I74" s="344"/>
      <c r="J74" s="344"/>
      <c r="K74" s="344"/>
      <c r="L74" s="344"/>
      <c r="M74" s="356" t="s">
        <v>28</v>
      </c>
      <c r="N74" s="357"/>
      <c r="O74" s="357"/>
      <c r="P74" s="357"/>
      <c r="Q74" s="357"/>
      <c r="R74" s="354" t="s">
        <v>604</v>
      </c>
      <c r="S74" s="355"/>
      <c r="T74" s="355"/>
      <c r="U74" s="355"/>
      <c r="V74" s="355"/>
      <c r="W74" s="346" t="s">
        <v>674</v>
      </c>
      <c r="X74" s="347"/>
      <c r="Y74" s="361">
        <v>4</v>
      </c>
      <c r="Z74" s="364">
        <v>3</v>
      </c>
    </row>
    <row r="75" spans="1:26" ht="13.5" customHeight="1">
      <c r="A75" s="369"/>
      <c r="B75" s="21" t="s">
        <v>168</v>
      </c>
      <c r="C75" s="22" t="s">
        <v>644</v>
      </c>
      <c r="D75" s="23" t="s">
        <v>613</v>
      </c>
      <c r="E75" s="23" t="s">
        <v>644</v>
      </c>
      <c r="F75" s="23" t="s">
        <v>625</v>
      </c>
      <c r="G75" s="224" t="s">
        <v>16</v>
      </c>
      <c r="H75" s="22" t="s">
        <v>642</v>
      </c>
      <c r="I75" s="23" t="s">
        <v>618</v>
      </c>
      <c r="J75" s="23" t="s">
        <v>646</v>
      </c>
      <c r="K75" s="23" t="s">
        <v>644</v>
      </c>
      <c r="L75" s="23" t="s">
        <v>413</v>
      </c>
      <c r="M75" s="352" t="s">
        <v>143</v>
      </c>
      <c r="N75" s="353"/>
      <c r="O75" s="353"/>
      <c r="P75" s="353"/>
      <c r="Q75" s="353"/>
      <c r="R75" s="22" t="s">
        <v>614</v>
      </c>
      <c r="S75" s="23" t="s">
        <v>618</v>
      </c>
      <c r="T75" s="23" t="s">
        <v>614</v>
      </c>
      <c r="U75" s="23" t="s">
        <v>646</v>
      </c>
      <c r="V75" s="23" t="s">
        <v>16</v>
      </c>
      <c r="W75" s="348"/>
      <c r="X75" s="349"/>
      <c r="Y75" s="351"/>
      <c r="Z75" s="365"/>
    </row>
    <row r="76" spans="1:26" ht="13.5" customHeight="1">
      <c r="A76" s="368">
        <v>60</v>
      </c>
      <c r="B76" s="49" t="s">
        <v>264</v>
      </c>
      <c r="C76" s="343" t="s">
        <v>628</v>
      </c>
      <c r="D76" s="344"/>
      <c r="E76" s="344"/>
      <c r="F76" s="344"/>
      <c r="G76" s="370"/>
      <c r="H76" s="343" t="s">
        <v>628</v>
      </c>
      <c r="I76" s="344"/>
      <c r="J76" s="344"/>
      <c r="K76" s="344"/>
      <c r="L76" s="344"/>
      <c r="M76" s="343" t="s">
        <v>622</v>
      </c>
      <c r="N76" s="344"/>
      <c r="O76" s="344"/>
      <c r="P76" s="344"/>
      <c r="Q76" s="344"/>
      <c r="R76" s="356" t="s">
        <v>28</v>
      </c>
      <c r="S76" s="357"/>
      <c r="T76" s="357"/>
      <c r="U76" s="357"/>
      <c r="V76" s="357"/>
      <c r="W76" s="346" t="s">
        <v>675</v>
      </c>
      <c r="X76" s="347"/>
      <c r="Y76" s="361">
        <v>3</v>
      </c>
      <c r="Z76" s="364">
        <v>4</v>
      </c>
    </row>
    <row r="77" spans="1:26" ht="13.5" customHeight="1">
      <c r="A77" s="369"/>
      <c r="B77" s="21" t="s">
        <v>195</v>
      </c>
      <c r="C77" s="22" t="s">
        <v>610</v>
      </c>
      <c r="D77" s="23" t="s">
        <v>645</v>
      </c>
      <c r="E77" s="23" t="s">
        <v>644</v>
      </c>
      <c r="F77" s="23" t="s">
        <v>16</v>
      </c>
      <c r="G77" s="224" t="s">
        <v>16</v>
      </c>
      <c r="H77" s="22" t="s">
        <v>610</v>
      </c>
      <c r="I77" s="23" t="s">
        <v>625</v>
      </c>
      <c r="J77" s="23" t="s">
        <v>626</v>
      </c>
      <c r="K77" s="23" t="s">
        <v>16</v>
      </c>
      <c r="L77" s="23" t="s">
        <v>16</v>
      </c>
      <c r="M77" s="22" t="s">
        <v>626</v>
      </c>
      <c r="N77" s="23" t="s">
        <v>609</v>
      </c>
      <c r="O77" s="23" t="s">
        <v>626</v>
      </c>
      <c r="P77" s="23" t="s">
        <v>644</v>
      </c>
      <c r="Q77" s="23" t="s">
        <v>16</v>
      </c>
      <c r="R77" s="352" t="s">
        <v>143</v>
      </c>
      <c r="S77" s="353"/>
      <c r="T77" s="353"/>
      <c r="U77" s="353"/>
      <c r="V77" s="353"/>
      <c r="W77" s="348"/>
      <c r="X77" s="349"/>
      <c r="Y77" s="351"/>
      <c r="Z77" s="365"/>
    </row>
    <row r="78" spans="1:26" ht="13.5" customHeight="1">
      <c r="A78" s="221"/>
      <c r="B78" s="225" t="s">
        <v>676</v>
      </c>
      <c r="C78" s="28" t="s">
        <v>677</v>
      </c>
      <c r="D78" s="28"/>
      <c r="E78" s="28"/>
      <c r="F78" s="28"/>
      <c r="G78" s="28"/>
      <c r="H78" s="28"/>
      <c r="I78" s="366" t="s">
        <v>634</v>
      </c>
      <c r="J78" s="366"/>
      <c r="K78" s="366"/>
      <c r="L78" s="366"/>
      <c r="M78" s="360"/>
      <c r="N78" s="360"/>
      <c r="O78" s="215"/>
      <c r="P78" s="215"/>
      <c r="Q78" s="28" t="s">
        <v>678</v>
      </c>
      <c r="R78" s="28"/>
      <c r="S78" s="28"/>
      <c r="T78" s="28"/>
      <c r="U78" s="28"/>
      <c r="V78" s="28"/>
      <c r="W78" s="345" t="s">
        <v>634</v>
      </c>
      <c r="X78" s="345"/>
      <c r="Y78" s="345"/>
      <c r="Z78" s="167"/>
    </row>
    <row r="79" spans="1:26" ht="13.5" customHeight="1">
      <c r="A79" s="24"/>
      <c r="B79" s="25" t="s">
        <v>679</v>
      </c>
      <c r="C79" s="28" t="s">
        <v>680</v>
      </c>
      <c r="D79" s="28"/>
      <c r="E79" s="28"/>
      <c r="F79" s="28"/>
      <c r="G79" s="28"/>
      <c r="H79" s="28"/>
      <c r="I79" s="366" t="s">
        <v>634</v>
      </c>
      <c r="J79" s="366"/>
      <c r="K79" s="366"/>
      <c r="L79" s="366"/>
      <c r="M79" s="360"/>
      <c r="N79" s="360"/>
      <c r="O79" s="30"/>
      <c r="P79" s="30"/>
      <c r="Q79" s="28" t="s">
        <v>681</v>
      </c>
      <c r="R79" s="28"/>
      <c r="S79" s="28"/>
      <c r="T79" s="28"/>
      <c r="U79" s="28"/>
      <c r="V79" s="28"/>
      <c r="W79" s="345" t="s">
        <v>634</v>
      </c>
      <c r="X79" s="345"/>
      <c r="Y79" s="345"/>
      <c r="Z79" s="167"/>
    </row>
    <row r="80" spans="1:26" ht="13.5" customHeight="1">
      <c r="A80" s="24"/>
      <c r="B80" s="25" t="s">
        <v>682</v>
      </c>
      <c r="C80" s="28" t="s">
        <v>683</v>
      </c>
      <c r="D80" s="28"/>
      <c r="E80" s="28"/>
      <c r="F80" s="28"/>
      <c r="G80" s="28"/>
      <c r="H80" s="28"/>
      <c r="I80" s="366" t="s">
        <v>634</v>
      </c>
      <c r="J80" s="366"/>
      <c r="K80" s="366"/>
      <c r="L80" s="366"/>
      <c r="M80" s="360"/>
      <c r="N80" s="360"/>
      <c r="O80" s="27"/>
      <c r="P80" s="27"/>
      <c r="Q80" s="28" t="s">
        <v>684</v>
      </c>
      <c r="R80" s="28"/>
      <c r="S80" s="28"/>
      <c r="T80" s="28"/>
      <c r="U80" s="28"/>
      <c r="V80" s="28"/>
      <c r="W80" s="345" t="s">
        <v>634</v>
      </c>
      <c r="X80" s="345"/>
      <c r="Y80" s="345"/>
      <c r="Z80" s="167"/>
    </row>
    <row r="81" spans="1:26" ht="13.5" customHeight="1">
      <c r="A81" s="24"/>
      <c r="B81" s="25"/>
      <c r="C81" s="28"/>
      <c r="D81" s="28"/>
      <c r="E81" s="28"/>
      <c r="F81" s="28"/>
      <c r="G81" s="28"/>
      <c r="H81" s="28"/>
      <c r="I81" s="29"/>
      <c r="J81" s="29"/>
      <c r="K81" s="29"/>
      <c r="L81" s="29"/>
      <c r="M81" s="31"/>
      <c r="N81" s="31"/>
      <c r="O81" s="27"/>
      <c r="P81" s="27"/>
      <c r="Q81" s="28"/>
      <c r="R81" s="28"/>
      <c r="S81" s="28"/>
      <c r="T81" s="28"/>
      <c r="U81" s="28"/>
      <c r="V81" s="28"/>
      <c r="W81" s="32"/>
      <c r="X81" s="32"/>
      <c r="Y81" s="32"/>
      <c r="Z81" s="26"/>
    </row>
    <row r="82" spans="1:26" ht="13.5" customHeight="1">
      <c r="A82" s="24"/>
      <c r="B82" s="25"/>
      <c r="C82" s="28"/>
      <c r="D82" s="28"/>
      <c r="E82" s="28"/>
      <c r="F82" s="28"/>
      <c r="G82" s="28"/>
      <c r="H82" s="28"/>
      <c r="I82" s="29"/>
      <c r="J82" s="29"/>
      <c r="K82" s="29"/>
      <c r="L82" s="29"/>
      <c r="M82" s="31"/>
      <c r="N82" s="31"/>
      <c r="O82" s="27"/>
      <c r="P82" s="27"/>
      <c r="Q82" s="28"/>
      <c r="R82" s="28"/>
      <c r="S82" s="28"/>
      <c r="T82" s="28"/>
      <c r="U82" s="28"/>
      <c r="V82" s="28"/>
      <c r="W82" s="32"/>
      <c r="X82" s="32"/>
      <c r="Y82" s="32"/>
      <c r="Z82" s="26"/>
    </row>
    <row r="83" spans="1:26" ht="13.5" customHeight="1">
      <c r="A83" s="33"/>
      <c r="B83" s="34"/>
      <c r="C83" s="34"/>
      <c r="D83" s="34"/>
      <c r="E83" s="34"/>
      <c r="F83" s="34"/>
      <c r="G83" s="34"/>
      <c r="H83" s="34"/>
      <c r="I83" s="34"/>
      <c r="J83" s="34"/>
      <c r="K83" s="34"/>
      <c r="L83" s="34"/>
      <c r="M83" s="34"/>
      <c r="N83" s="34"/>
      <c r="O83" s="34"/>
      <c r="P83" s="34"/>
      <c r="Q83" s="34"/>
      <c r="R83" s="34"/>
      <c r="S83" s="34"/>
      <c r="T83" s="34"/>
      <c r="U83" s="34"/>
      <c r="V83" s="34"/>
      <c r="W83" s="34"/>
      <c r="X83" s="34"/>
      <c r="Y83" s="34"/>
      <c r="Z83" s="34"/>
    </row>
    <row r="84" spans="1:26" ht="15" customHeight="1">
      <c r="A84" s="33" t="s">
        <v>23</v>
      </c>
      <c r="B84" s="34"/>
      <c r="C84" s="34"/>
      <c r="D84" s="34"/>
      <c r="E84" s="34"/>
      <c r="F84" s="34"/>
      <c r="G84" s="34"/>
      <c r="H84" s="34"/>
      <c r="I84" s="34"/>
      <c r="J84" s="34"/>
      <c r="K84" s="34"/>
      <c r="L84" s="34"/>
      <c r="M84" s="34"/>
      <c r="N84" s="34"/>
      <c r="O84" s="34"/>
      <c r="P84" s="34"/>
      <c r="Q84" s="34"/>
      <c r="R84" s="34"/>
      <c r="S84" s="34"/>
      <c r="T84" s="34"/>
      <c r="U84" s="34"/>
      <c r="V84" s="34"/>
      <c r="W84" s="34"/>
      <c r="X84" s="34"/>
      <c r="Y84" s="34"/>
      <c r="Z84" s="34"/>
    </row>
    <row r="85" spans="1:26" ht="13.5" customHeight="1">
      <c r="A85" s="223" t="s">
        <v>6</v>
      </c>
      <c r="B85" s="226" t="s">
        <v>7</v>
      </c>
      <c r="C85" s="341">
        <v>8</v>
      </c>
      <c r="D85" s="342"/>
      <c r="E85" s="342"/>
      <c r="F85" s="342"/>
      <c r="G85" s="373"/>
      <c r="H85" s="341">
        <v>15</v>
      </c>
      <c r="I85" s="342"/>
      <c r="J85" s="342"/>
      <c r="K85" s="342"/>
      <c r="L85" s="342"/>
      <c r="M85" s="341">
        <v>21</v>
      </c>
      <c r="N85" s="342"/>
      <c r="O85" s="342"/>
      <c r="P85" s="342"/>
      <c r="Q85" s="342"/>
      <c r="R85" s="341">
        <v>44</v>
      </c>
      <c r="S85" s="342"/>
      <c r="T85" s="342"/>
      <c r="U85" s="342"/>
      <c r="V85" s="342"/>
      <c r="W85" s="358" t="s">
        <v>8</v>
      </c>
      <c r="X85" s="359"/>
      <c r="Y85" s="222" t="s">
        <v>9</v>
      </c>
      <c r="Z85" s="222" t="s">
        <v>10</v>
      </c>
    </row>
    <row r="86" spans="1:26" ht="13.5" customHeight="1">
      <c r="A86" s="374">
        <v>8</v>
      </c>
      <c r="B86" s="49" t="s">
        <v>92</v>
      </c>
      <c r="C86" s="356" t="s">
        <v>28</v>
      </c>
      <c r="D86" s="357"/>
      <c r="E86" s="357"/>
      <c r="F86" s="357"/>
      <c r="G86" s="371"/>
      <c r="H86" s="343" t="s">
        <v>605</v>
      </c>
      <c r="I86" s="344"/>
      <c r="J86" s="344"/>
      <c r="K86" s="344"/>
      <c r="L86" s="344"/>
      <c r="M86" s="343" t="s">
        <v>604</v>
      </c>
      <c r="N86" s="344"/>
      <c r="O86" s="344"/>
      <c r="P86" s="344"/>
      <c r="Q86" s="344"/>
      <c r="R86" s="343" t="s">
        <v>615</v>
      </c>
      <c r="S86" s="344"/>
      <c r="T86" s="344"/>
      <c r="U86" s="344"/>
      <c r="V86" s="344"/>
      <c r="W86" s="362" t="s">
        <v>685</v>
      </c>
      <c r="X86" s="363"/>
      <c r="Y86" s="350">
        <v>5</v>
      </c>
      <c r="Z86" s="367">
        <v>2</v>
      </c>
    </row>
    <row r="87" spans="1:26" ht="13.5" customHeight="1">
      <c r="A87" s="369"/>
      <c r="B87" s="21" t="s">
        <v>149</v>
      </c>
      <c r="C87" s="352" t="s">
        <v>143</v>
      </c>
      <c r="D87" s="353"/>
      <c r="E87" s="353"/>
      <c r="F87" s="353"/>
      <c r="G87" s="372"/>
      <c r="H87" s="22" t="s">
        <v>620</v>
      </c>
      <c r="I87" s="23" t="s">
        <v>642</v>
      </c>
      <c r="J87" s="23" t="s">
        <v>613</v>
      </c>
      <c r="K87" s="23" t="s">
        <v>16</v>
      </c>
      <c r="L87" s="23" t="s">
        <v>16</v>
      </c>
      <c r="M87" s="22" t="s">
        <v>620</v>
      </c>
      <c r="N87" s="23" t="s">
        <v>609</v>
      </c>
      <c r="O87" s="23" t="s">
        <v>631</v>
      </c>
      <c r="P87" s="23" t="s">
        <v>614</v>
      </c>
      <c r="Q87" s="23" t="s">
        <v>16</v>
      </c>
      <c r="R87" s="111" t="s">
        <v>612</v>
      </c>
      <c r="S87" s="112" t="s">
        <v>620</v>
      </c>
      <c r="T87" s="112" t="s">
        <v>618</v>
      </c>
      <c r="U87" s="23" t="s">
        <v>625</v>
      </c>
      <c r="V87" s="112" t="s">
        <v>418</v>
      </c>
      <c r="W87" s="348"/>
      <c r="X87" s="349"/>
      <c r="Y87" s="351"/>
      <c r="Z87" s="365"/>
    </row>
    <row r="88" spans="1:26" ht="13.5" customHeight="1">
      <c r="A88" s="368">
        <v>15</v>
      </c>
      <c r="B88" s="49" t="s">
        <v>126</v>
      </c>
      <c r="C88" s="343" t="s">
        <v>628</v>
      </c>
      <c r="D88" s="344"/>
      <c r="E88" s="344"/>
      <c r="F88" s="344"/>
      <c r="G88" s="370"/>
      <c r="H88" s="356" t="s">
        <v>28</v>
      </c>
      <c r="I88" s="357"/>
      <c r="J88" s="357"/>
      <c r="K88" s="357"/>
      <c r="L88" s="357"/>
      <c r="M88" s="343" t="s">
        <v>604</v>
      </c>
      <c r="N88" s="344"/>
      <c r="O88" s="344"/>
      <c r="P88" s="344"/>
      <c r="Q88" s="344"/>
      <c r="R88" s="354" t="s">
        <v>615</v>
      </c>
      <c r="S88" s="355"/>
      <c r="T88" s="355"/>
      <c r="U88" s="344"/>
      <c r="V88" s="355"/>
      <c r="W88" s="346" t="s">
        <v>623</v>
      </c>
      <c r="X88" s="347"/>
      <c r="Y88" s="361">
        <v>4</v>
      </c>
      <c r="Z88" s="364">
        <v>3</v>
      </c>
    </row>
    <row r="89" spans="1:26" ht="13.5" customHeight="1">
      <c r="A89" s="369"/>
      <c r="B89" s="21" t="s">
        <v>155</v>
      </c>
      <c r="C89" s="22" t="s">
        <v>625</v>
      </c>
      <c r="D89" s="23" t="s">
        <v>645</v>
      </c>
      <c r="E89" s="23" t="s">
        <v>610</v>
      </c>
      <c r="F89" s="23" t="s">
        <v>16</v>
      </c>
      <c r="G89" s="224" t="s">
        <v>16</v>
      </c>
      <c r="H89" s="352" t="s">
        <v>143</v>
      </c>
      <c r="I89" s="353"/>
      <c r="J89" s="353"/>
      <c r="K89" s="353"/>
      <c r="L89" s="353"/>
      <c r="M89" s="22" t="s">
        <v>614</v>
      </c>
      <c r="N89" s="23" t="s">
        <v>613</v>
      </c>
      <c r="O89" s="23" t="s">
        <v>625</v>
      </c>
      <c r="P89" s="23" t="s">
        <v>642</v>
      </c>
      <c r="Q89" s="23" t="s">
        <v>16</v>
      </c>
      <c r="R89" s="22" t="s">
        <v>609</v>
      </c>
      <c r="S89" s="23" t="s">
        <v>642</v>
      </c>
      <c r="T89" s="23" t="s">
        <v>626</v>
      </c>
      <c r="U89" s="23" t="s">
        <v>632</v>
      </c>
      <c r="V89" s="23" t="s">
        <v>419</v>
      </c>
      <c r="W89" s="348"/>
      <c r="X89" s="349"/>
      <c r="Y89" s="351"/>
      <c r="Z89" s="365"/>
    </row>
    <row r="90" spans="1:26" ht="13.5" customHeight="1">
      <c r="A90" s="368">
        <v>21</v>
      </c>
      <c r="B90" s="49" t="s">
        <v>35</v>
      </c>
      <c r="C90" s="343" t="s">
        <v>622</v>
      </c>
      <c r="D90" s="344"/>
      <c r="E90" s="344"/>
      <c r="F90" s="344"/>
      <c r="G90" s="370"/>
      <c r="H90" s="343" t="s">
        <v>622</v>
      </c>
      <c r="I90" s="344"/>
      <c r="J90" s="344"/>
      <c r="K90" s="344"/>
      <c r="L90" s="344"/>
      <c r="M90" s="356" t="s">
        <v>28</v>
      </c>
      <c r="N90" s="357"/>
      <c r="O90" s="357"/>
      <c r="P90" s="357"/>
      <c r="Q90" s="357"/>
      <c r="R90" s="354" t="s">
        <v>622</v>
      </c>
      <c r="S90" s="355"/>
      <c r="T90" s="355"/>
      <c r="U90" s="355"/>
      <c r="V90" s="355"/>
      <c r="W90" s="346" t="s">
        <v>686</v>
      </c>
      <c r="X90" s="347"/>
      <c r="Y90" s="361">
        <v>3</v>
      </c>
      <c r="Z90" s="364">
        <v>4</v>
      </c>
    </row>
    <row r="91" spans="1:26" ht="13.5" customHeight="1">
      <c r="A91" s="369"/>
      <c r="B91" s="21" t="s">
        <v>161</v>
      </c>
      <c r="C91" s="22" t="s">
        <v>625</v>
      </c>
      <c r="D91" s="23" t="s">
        <v>618</v>
      </c>
      <c r="E91" s="23" t="s">
        <v>621</v>
      </c>
      <c r="F91" s="23" t="s">
        <v>626</v>
      </c>
      <c r="G91" s="224" t="s">
        <v>16</v>
      </c>
      <c r="H91" s="22" t="s">
        <v>626</v>
      </c>
      <c r="I91" s="23" t="s">
        <v>610</v>
      </c>
      <c r="J91" s="23" t="s">
        <v>620</v>
      </c>
      <c r="K91" s="23" t="s">
        <v>645</v>
      </c>
      <c r="L91" s="23" t="s">
        <v>16</v>
      </c>
      <c r="M91" s="352" t="s">
        <v>143</v>
      </c>
      <c r="N91" s="353"/>
      <c r="O91" s="353"/>
      <c r="P91" s="353"/>
      <c r="Q91" s="353"/>
      <c r="R91" s="22" t="s">
        <v>625</v>
      </c>
      <c r="S91" s="23" t="s">
        <v>614</v>
      </c>
      <c r="T91" s="23" t="s">
        <v>626</v>
      </c>
      <c r="U91" s="23" t="s">
        <v>607</v>
      </c>
      <c r="V91" s="23" t="s">
        <v>16</v>
      </c>
      <c r="W91" s="348"/>
      <c r="X91" s="349"/>
      <c r="Y91" s="351"/>
      <c r="Z91" s="365"/>
    </row>
    <row r="92" spans="1:26" ht="13.5" customHeight="1">
      <c r="A92" s="368">
        <v>44</v>
      </c>
      <c r="B92" s="49" t="s">
        <v>247</v>
      </c>
      <c r="C92" s="343" t="s">
        <v>603</v>
      </c>
      <c r="D92" s="344"/>
      <c r="E92" s="344"/>
      <c r="F92" s="344"/>
      <c r="G92" s="370"/>
      <c r="H92" s="343" t="s">
        <v>603</v>
      </c>
      <c r="I92" s="344"/>
      <c r="J92" s="344"/>
      <c r="K92" s="344"/>
      <c r="L92" s="344"/>
      <c r="M92" s="343" t="s">
        <v>604</v>
      </c>
      <c r="N92" s="344"/>
      <c r="O92" s="344"/>
      <c r="P92" s="344"/>
      <c r="Q92" s="344"/>
      <c r="R92" s="356" t="s">
        <v>28</v>
      </c>
      <c r="S92" s="357"/>
      <c r="T92" s="357"/>
      <c r="U92" s="357"/>
      <c r="V92" s="357"/>
      <c r="W92" s="346" t="s">
        <v>687</v>
      </c>
      <c r="X92" s="347"/>
      <c r="Y92" s="361">
        <v>6</v>
      </c>
      <c r="Z92" s="364">
        <v>1</v>
      </c>
    </row>
    <row r="93" spans="1:26" ht="13.5" customHeight="1">
      <c r="A93" s="369"/>
      <c r="B93" s="21" t="s">
        <v>180</v>
      </c>
      <c r="C93" s="22" t="s">
        <v>630</v>
      </c>
      <c r="D93" s="23" t="s">
        <v>625</v>
      </c>
      <c r="E93" s="23" t="s">
        <v>609</v>
      </c>
      <c r="F93" s="23" t="s">
        <v>620</v>
      </c>
      <c r="G93" s="224" t="s">
        <v>412</v>
      </c>
      <c r="H93" s="22" t="s">
        <v>618</v>
      </c>
      <c r="I93" s="23" t="s">
        <v>645</v>
      </c>
      <c r="J93" s="23" t="s">
        <v>614</v>
      </c>
      <c r="K93" s="23" t="s">
        <v>627</v>
      </c>
      <c r="L93" s="23" t="s">
        <v>421</v>
      </c>
      <c r="M93" s="22" t="s">
        <v>620</v>
      </c>
      <c r="N93" s="23" t="s">
        <v>626</v>
      </c>
      <c r="O93" s="23" t="s">
        <v>614</v>
      </c>
      <c r="P93" s="23" t="s">
        <v>611</v>
      </c>
      <c r="Q93" s="23" t="s">
        <v>16</v>
      </c>
      <c r="R93" s="352" t="s">
        <v>143</v>
      </c>
      <c r="S93" s="353"/>
      <c r="T93" s="353"/>
      <c r="U93" s="353"/>
      <c r="V93" s="353"/>
      <c r="W93" s="348"/>
      <c r="X93" s="349"/>
      <c r="Y93" s="351"/>
      <c r="Z93" s="365"/>
    </row>
    <row r="94" spans="1:26" ht="13.5" customHeight="1">
      <c r="A94" s="221"/>
      <c r="B94" s="225" t="s">
        <v>676</v>
      </c>
      <c r="C94" s="28" t="s">
        <v>688</v>
      </c>
      <c r="D94" s="28"/>
      <c r="E94" s="28"/>
      <c r="F94" s="28"/>
      <c r="G94" s="28"/>
      <c r="H94" s="28"/>
      <c r="I94" s="366" t="s">
        <v>634</v>
      </c>
      <c r="J94" s="366"/>
      <c r="K94" s="366"/>
      <c r="L94" s="366"/>
      <c r="M94" s="360"/>
      <c r="N94" s="360"/>
      <c r="O94" s="215"/>
      <c r="P94" s="215"/>
      <c r="Q94" s="28" t="s">
        <v>689</v>
      </c>
      <c r="R94" s="28"/>
      <c r="S94" s="28"/>
      <c r="T94" s="28"/>
      <c r="U94" s="28"/>
      <c r="V94" s="28"/>
      <c r="W94" s="345" t="s">
        <v>634</v>
      </c>
      <c r="X94" s="345"/>
      <c r="Y94" s="345"/>
      <c r="Z94" s="167"/>
    </row>
    <row r="95" spans="1:26" ht="13.5" customHeight="1">
      <c r="A95" s="24"/>
      <c r="B95" s="25" t="s">
        <v>679</v>
      </c>
      <c r="C95" s="28" t="s">
        <v>690</v>
      </c>
      <c r="D95" s="28"/>
      <c r="E95" s="28"/>
      <c r="F95" s="28"/>
      <c r="G95" s="28"/>
      <c r="H95" s="28"/>
      <c r="I95" s="366" t="s">
        <v>634</v>
      </c>
      <c r="J95" s="366"/>
      <c r="K95" s="366"/>
      <c r="L95" s="366"/>
      <c r="M95" s="360"/>
      <c r="N95" s="360"/>
      <c r="O95" s="30"/>
      <c r="P95" s="30"/>
      <c r="Q95" s="28" t="s">
        <v>691</v>
      </c>
      <c r="R95" s="28"/>
      <c r="S95" s="28"/>
      <c r="T95" s="28"/>
      <c r="U95" s="28"/>
      <c r="V95" s="28"/>
      <c r="W95" s="345" t="s">
        <v>634</v>
      </c>
      <c r="X95" s="345"/>
      <c r="Y95" s="345"/>
      <c r="Z95" s="167"/>
    </row>
    <row r="96" spans="1:26" ht="13.5" customHeight="1">
      <c r="A96" s="24"/>
      <c r="B96" s="25" t="s">
        <v>682</v>
      </c>
      <c r="C96" s="28" t="s">
        <v>692</v>
      </c>
      <c r="D96" s="28"/>
      <c r="E96" s="28"/>
      <c r="F96" s="28"/>
      <c r="G96" s="28"/>
      <c r="H96" s="28"/>
      <c r="I96" s="366" t="s">
        <v>634</v>
      </c>
      <c r="J96" s="366"/>
      <c r="K96" s="366"/>
      <c r="L96" s="366"/>
      <c r="M96" s="360"/>
      <c r="N96" s="360"/>
      <c r="O96" s="27"/>
      <c r="P96" s="27"/>
      <c r="Q96" s="28" t="s">
        <v>693</v>
      </c>
      <c r="R96" s="28"/>
      <c r="S96" s="28"/>
      <c r="T96" s="28"/>
      <c r="U96" s="28"/>
      <c r="V96" s="28"/>
      <c r="W96" s="345" t="s">
        <v>634</v>
      </c>
      <c r="X96" s="345"/>
      <c r="Y96" s="345"/>
      <c r="Z96" s="167"/>
    </row>
    <row r="97" spans="1:26" ht="13.5" customHeight="1">
      <c r="A97" s="24"/>
      <c r="B97" s="25"/>
      <c r="C97" s="28"/>
      <c r="D97" s="28"/>
      <c r="E97" s="28"/>
      <c r="F97" s="28"/>
      <c r="G97" s="28"/>
      <c r="H97" s="28"/>
      <c r="I97" s="29"/>
      <c r="J97" s="29"/>
      <c r="K97" s="29"/>
      <c r="L97" s="29"/>
      <c r="M97" s="31"/>
      <c r="N97" s="31"/>
      <c r="O97" s="27"/>
      <c r="P97" s="27"/>
      <c r="Q97" s="28"/>
      <c r="R97" s="28"/>
      <c r="S97" s="28"/>
      <c r="T97" s="28"/>
      <c r="U97" s="28"/>
      <c r="V97" s="28"/>
      <c r="W97" s="32"/>
      <c r="X97" s="32"/>
      <c r="Y97" s="32"/>
      <c r="Z97" s="26"/>
    </row>
    <row r="98" spans="1:26" ht="13.5" customHeight="1">
      <c r="A98" s="24"/>
      <c r="B98" s="25"/>
      <c r="C98" s="28"/>
      <c r="D98" s="28"/>
      <c r="E98" s="28"/>
      <c r="F98" s="28"/>
      <c r="G98" s="28"/>
      <c r="H98" s="28"/>
      <c r="I98" s="29"/>
      <c r="J98" s="29"/>
      <c r="K98" s="29"/>
      <c r="L98" s="29"/>
      <c r="M98" s="31"/>
      <c r="N98" s="31"/>
      <c r="O98" s="27"/>
      <c r="P98" s="27"/>
      <c r="Q98" s="28"/>
      <c r="R98" s="28"/>
      <c r="S98" s="28"/>
      <c r="T98" s="28"/>
      <c r="U98" s="28"/>
      <c r="V98" s="28"/>
      <c r="W98" s="32"/>
      <c r="X98" s="32"/>
      <c r="Y98" s="32"/>
      <c r="Z98" s="26"/>
    </row>
    <row r="99" spans="1:26" ht="13.5" customHeight="1">
      <c r="A99" s="36"/>
      <c r="B99" s="37"/>
      <c r="C99" s="38"/>
      <c r="D99" s="38"/>
      <c r="E99" s="38"/>
      <c r="F99" s="38"/>
      <c r="G99" s="38"/>
      <c r="H99" s="38"/>
      <c r="I99" s="38"/>
      <c r="J99" s="38"/>
      <c r="K99" s="38"/>
      <c r="L99" s="38"/>
      <c r="M99" s="38"/>
      <c r="N99" s="38"/>
      <c r="O99" s="38"/>
      <c r="P99" s="38"/>
      <c r="Q99" s="38"/>
      <c r="R99" s="38"/>
      <c r="S99" s="38"/>
      <c r="T99" s="38"/>
      <c r="U99" s="38"/>
      <c r="V99" s="38"/>
      <c r="W99" s="35"/>
      <c r="X99" s="35"/>
      <c r="Y99" s="35"/>
      <c r="Z99" s="35"/>
    </row>
    <row r="100" spans="1:26" ht="15" customHeight="1">
      <c r="A100" s="33" t="s">
        <v>24</v>
      </c>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row>
    <row r="101" spans="1:26" ht="13.5" customHeight="1">
      <c r="A101" s="223" t="s">
        <v>6</v>
      </c>
      <c r="B101" s="226" t="s">
        <v>7</v>
      </c>
      <c r="C101" s="341">
        <v>9</v>
      </c>
      <c r="D101" s="342"/>
      <c r="E101" s="342"/>
      <c r="F101" s="342"/>
      <c r="G101" s="373"/>
      <c r="H101" s="341">
        <v>16</v>
      </c>
      <c r="I101" s="342"/>
      <c r="J101" s="342"/>
      <c r="K101" s="342"/>
      <c r="L101" s="342"/>
      <c r="M101" s="341">
        <v>31</v>
      </c>
      <c r="N101" s="342"/>
      <c r="O101" s="342"/>
      <c r="P101" s="342"/>
      <c r="Q101" s="342"/>
      <c r="R101" s="341">
        <v>51</v>
      </c>
      <c r="S101" s="342"/>
      <c r="T101" s="342"/>
      <c r="U101" s="342"/>
      <c r="V101" s="342"/>
      <c r="W101" s="358" t="s">
        <v>8</v>
      </c>
      <c r="X101" s="359"/>
      <c r="Y101" s="222" t="s">
        <v>9</v>
      </c>
      <c r="Z101" s="222" t="s">
        <v>10</v>
      </c>
    </row>
    <row r="102" spans="1:26" ht="13.5" customHeight="1">
      <c r="A102" s="374">
        <v>9</v>
      </c>
      <c r="B102" s="49" t="s">
        <v>68</v>
      </c>
      <c r="C102" s="356" t="s">
        <v>28</v>
      </c>
      <c r="D102" s="357"/>
      <c r="E102" s="357"/>
      <c r="F102" s="357"/>
      <c r="G102" s="371"/>
      <c r="H102" s="343" t="s">
        <v>605</v>
      </c>
      <c r="I102" s="344"/>
      <c r="J102" s="344"/>
      <c r="K102" s="344"/>
      <c r="L102" s="344"/>
      <c r="M102" s="343" t="s">
        <v>603</v>
      </c>
      <c r="N102" s="344"/>
      <c r="O102" s="344"/>
      <c r="P102" s="344"/>
      <c r="Q102" s="344"/>
      <c r="R102" s="343" t="s">
        <v>605</v>
      </c>
      <c r="S102" s="344"/>
      <c r="T102" s="344"/>
      <c r="U102" s="344"/>
      <c r="V102" s="344"/>
      <c r="W102" s="362" t="s">
        <v>653</v>
      </c>
      <c r="X102" s="363"/>
      <c r="Y102" s="350">
        <v>6</v>
      </c>
      <c r="Z102" s="367">
        <v>1</v>
      </c>
    </row>
    <row r="103" spans="1:26" ht="13.5" customHeight="1">
      <c r="A103" s="369"/>
      <c r="B103" s="21" t="s">
        <v>150</v>
      </c>
      <c r="C103" s="352" t="s">
        <v>143</v>
      </c>
      <c r="D103" s="353"/>
      <c r="E103" s="353"/>
      <c r="F103" s="353"/>
      <c r="G103" s="372"/>
      <c r="H103" s="22" t="s">
        <v>612</v>
      </c>
      <c r="I103" s="23" t="s">
        <v>620</v>
      </c>
      <c r="J103" s="23" t="s">
        <v>611</v>
      </c>
      <c r="K103" s="23" t="s">
        <v>16</v>
      </c>
      <c r="L103" s="23" t="s">
        <v>16</v>
      </c>
      <c r="M103" s="22" t="s">
        <v>620</v>
      </c>
      <c r="N103" s="23" t="s">
        <v>607</v>
      </c>
      <c r="O103" s="23" t="s">
        <v>610</v>
      </c>
      <c r="P103" s="23" t="s">
        <v>612</v>
      </c>
      <c r="Q103" s="23" t="s">
        <v>412</v>
      </c>
      <c r="R103" s="111" t="s">
        <v>642</v>
      </c>
      <c r="S103" s="112" t="s">
        <v>613</v>
      </c>
      <c r="T103" s="112" t="s">
        <v>612</v>
      </c>
      <c r="U103" s="23" t="s">
        <v>16</v>
      </c>
      <c r="V103" s="112" t="s">
        <v>16</v>
      </c>
      <c r="W103" s="348"/>
      <c r="X103" s="349"/>
      <c r="Y103" s="351"/>
      <c r="Z103" s="365"/>
    </row>
    <row r="104" spans="1:26" ht="13.5" customHeight="1">
      <c r="A104" s="368">
        <v>16</v>
      </c>
      <c r="B104" s="49" t="s">
        <v>248</v>
      </c>
      <c r="C104" s="343" t="s">
        <v>628</v>
      </c>
      <c r="D104" s="344"/>
      <c r="E104" s="344"/>
      <c r="F104" s="344"/>
      <c r="G104" s="370"/>
      <c r="H104" s="356" t="s">
        <v>28</v>
      </c>
      <c r="I104" s="357"/>
      <c r="J104" s="357"/>
      <c r="K104" s="357"/>
      <c r="L104" s="357"/>
      <c r="M104" s="343" t="s">
        <v>603</v>
      </c>
      <c r="N104" s="344"/>
      <c r="O104" s="344"/>
      <c r="P104" s="344"/>
      <c r="Q104" s="344"/>
      <c r="R104" s="354" t="s">
        <v>605</v>
      </c>
      <c r="S104" s="355"/>
      <c r="T104" s="355"/>
      <c r="U104" s="344"/>
      <c r="V104" s="355"/>
      <c r="W104" s="346" t="s">
        <v>666</v>
      </c>
      <c r="X104" s="347"/>
      <c r="Y104" s="361">
        <v>5</v>
      </c>
      <c r="Z104" s="364">
        <v>2</v>
      </c>
    </row>
    <row r="105" spans="1:26" ht="13.5" customHeight="1">
      <c r="A105" s="369"/>
      <c r="B105" s="21" t="s">
        <v>156</v>
      </c>
      <c r="C105" s="22" t="s">
        <v>630</v>
      </c>
      <c r="D105" s="23" t="s">
        <v>625</v>
      </c>
      <c r="E105" s="23" t="s">
        <v>607</v>
      </c>
      <c r="F105" s="23" t="s">
        <v>16</v>
      </c>
      <c r="G105" s="224" t="s">
        <v>16</v>
      </c>
      <c r="H105" s="352" t="s">
        <v>143</v>
      </c>
      <c r="I105" s="353"/>
      <c r="J105" s="353"/>
      <c r="K105" s="353"/>
      <c r="L105" s="353"/>
      <c r="M105" s="22" t="s">
        <v>613</v>
      </c>
      <c r="N105" s="23" t="s">
        <v>618</v>
      </c>
      <c r="O105" s="23" t="s">
        <v>609</v>
      </c>
      <c r="P105" s="23" t="s">
        <v>626</v>
      </c>
      <c r="Q105" s="23" t="s">
        <v>409</v>
      </c>
      <c r="R105" s="22" t="s">
        <v>613</v>
      </c>
      <c r="S105" s="23" t="s">
        <v>611</v>
      </c>
      <c r="T105" s="23" t="s">
        <v>614</v>
      </c>
      <c r="U105" s="23" t="s">
        <v>16</v>
      </c>
      <c r="V105" s="23" t="s">
        <v>16</v>
      </c>
      <c r="W105" s="348"/>
      <c r="X105" s="349"/>
      <c r="Y105" s="351"/>
      <c r="Z105" s="365"/>
    </row>
    <row r="106" spans="1:26" ht="13.5" customHeight="1">
      <c r="A106" s="368">
        <v>31</v>
      </c>
      <c r="B106" s="49" t="s">
        <v>252</v>
      </c>
      <c r="C106" s="343" t="s">
        <v>615</v>
      </c>
      <c r="D106" s="344"/>
      <c r="E106" s="344"/>
      <c r="F106" s="344"/>
      <c r="G106" s="370"/>
      <c r="H106" s="343" t="s">
        <v>615</v>
      </c>
      <c r="I106" s="344"/>
      <c r="J106" s="344"/>
      <c r="K106" s="344"/>
      <c r="L106" s="344"/>
      <c r="M106" s="356" t="s">
        <v>28</v>
      </c>
      <c r="N106" s="357"/>
      <c r="O106" s="357"/>
      <c r="P106" s="357"/>
      <c r="Q106" s="357"/>
      <c r="R106" s="354" t="s">
        <v>603</v>
      </c>
      <c r="S106" s="355"/>
      <c r="T106" s="355"/>
      <c r="U106" s="355"/>
      <c r="V106" s="355"/>
      <c r="W106" s="346" t="s">
        <v>694</v>
      </c>
      <c r="X106" s="347"/>
      <c r="Y106" s="361">
        <v>4</v>
      </c>
      <c r="Z106" s="364">
        <v>3</v>
      </c>
    </row>
    <row r="107" spans="1:26" ht="13.5" customHeight="1">
      <c r="A107" s="369"/>
      <c r="B107" s="21" t="s">
        <v>169</v>
      </c>
      <c r="C107" s="22" t="s">
        <v>625</v>
      </c>
      <c r="D107" s="23" t="s">
        <v>611</v>
      </c>
      <c r="E107" s="23" t="s">
        <v>613</v>
      </c>
      <c r="F107" s="23" t="s">
        <v>630</v>
      </c>
      <c r="G107" s="224" t="s">
        <v>418</v>
      </c>
      <c r="H107" s="22" t="s">
        <v>610</v>
      </c>
      <c r="I107" s="23" t="s">
        <v>609</v>
      </c>
      <c r="J107" s="23" t="s">
        <v>618</v>
      </c>
      <c r="K107" s="23" t="s">
        <v>614</v>
      </c>
      <c r="L107" s="23" t="s">
        <v>416</v>
      </c>
      <c r="M107" s="352" t="s">
        <v>143</v>
      </c>
      <c r="N107" s="353"/>
      <c r="O107" s="353"/>
      <c r="P107" s="353"/>
      <c r="Q107" s="353"/>
      <c r="R107" s="22" t="s">
        <v>626</v>
      </c>
      <c r="S107" s="23" t="s">
        <v>614</v>
      </c>
      <c r="T107" s="23" t="s">
        <v>620</v>
      </c>
      <c r="U107" s="23" t="s">
        <v>695</v>
      </c>
      <c r="V107" s="23" t="s">
        <v>421</v>
      </c>
      <c r="W107" s="348"/>
      <c r="X107" s="349"/>
      <c r="Y107" s="351"/>
      <c r="Z107" s="365"/>
    </row>
    <row r="108" spans="1:26" ht="13.5" customHeight="1">
      <c r="A108" s="368">
        <v>51</v>
      </c>
      <c r="B108" s="49" t="s">
        <v>259</v>
      </c>
      <c r="C108" s="343" t="s">
        <v>628</v>
      </c>
      <c r="D108" s="344"/>
      <c r="E108" s="344"/>
      <c r="F108" s="344"/>
      <c r="G108" s="370"/>
      <c r="H108" s="343" t="s">
        <v>628</v>
      </c>
      <c r="I108" s="344"/>
      <c r="J108" s="344"/>
      <c r="K108" s="344"/>
      <c r="L108" s="344"/>
      <c r="M108" s="343" t="s">
        <v>615</v>
      </c>
      <c r="N108" s="344"/>
      <c r="O108" s="344"/>
      <c r="P108" s="344"/>
      <c r="Q108" s="344"/>
      <c r="R108" s="356" t="s">
        <v>28</v>
      </c>
      <c r="S108" s="357"/>
      <c r="T108" s="357"/>
      <c r="U108" s="357"/>
      <c r="V108" s="357"/>
      <c r="W108" s="346" t="s">
        <v>629</v>
      </c>
      <c r="X108" s="347"/>
      <c r="Y108" s="361">
        <v>3</v>
      </c>
      <c r="Z108" s="364">
        <v>4</v>
      </c>
    </row>
    <row r="109" spans="1:26" ht="13.5" customHeight="1">
      <c r="A109" s="369"/>
      <c r="B109" s="21" t="s">
        <v>186</v>
      </c>
      <c r="C109" s="22" t="s">
        <v>645</v>
      </c>
      <c r="D109" s="23" t="s">
        <v>610</v>
      </c>
      <c r="E109" s="23" t="s">
        <v>630</v>
      </c>
      <c r="F109" s="23" t="s">
        <v>16</v>
      </c>
      <c r="G109" s="224" t="s">
        <v>16</v>
      </c>
      <c r="H109" s="22" t="s">
        <v>610</v>
      </c>
      <c r="I109" s="23" t="s">
        <v>607</v>
      </c>
      <c r="J109" s="23" t="s">
        <v>626</v>
      </c>
      <c r="K109" s="23" t="s">
        <v>16</v>
      </c>
      <c r="L109" s="23" t="s">
        <v>16</v>
      </c>
      <c r="M109" s="22" t="s">
        <v>614</v>
      </c>
      <c r="N109" s="23" t="s">
        <v>626</v>
      </c>
      <c r="O109" s="23" t="s">
        <v>625</v>
      </c>
      <c r="P109" s="23" t="s">
        <v>696</v>
      </c>
      <c r="Q109" s="23" t="s">
        <v>419</v>
      </c>
      <c r="R109" s="352" t="s">
        <v>143</v>
      </c>
      <c r="S109" s="353"/>
      <c r="T109" s="353"/>
      <c r="U109" s="353"/>
      <c r="V109" s="353"/>
      <c r="W109" s="348"/>
      <c r="X109" s="349"/>
      <c r="Y109" s="351"/>
      <c r="Z109" s="365"/>
    </row>
    <row r="110" spans="1:26" ht="13.5" customHeight="1">
      <c r="A110" s="221"/>
      <c r="B110" s="225" t="s">
        <v>676</v>
      </c>
      <c r="C110" s="28" t="s">
        <v>697</v>
      </c>
      <c r="D110" s="28"/>
      <c r="E110" s="28"/>
      <c r="F110" s="28"/>
      <c r="G110" s="28"/>
      <c r="H110" s="28"/>
      <c r="I110" s="366" t="s">
        <v>634</v>
      </c>
      <c r="J110" s="366"/>
      <c r="K110" s="366"/>
      <c r="L110" s="366"/>
      <c r="M110" s="360"/>
      <c r="N110" s="360"/>
      <c r="O110" s="215"/>
      <c r="P110" s="215"/>
      <c r="Q110" s="28" t="s">
        <v>698</v>
      </c>
      <c r="R110" s="28"/>
      <c r="S110" s="28"/>
      <c r="T110" s="28"/>
      <c r="U110" s="28"/>
      <c r="V110" s="28"/>
      <c r="W110" s="345" t="s">
        <v>634</v>
      </c>
      <c r="X110" s="345"/>
      <c r="Y110" s="345"/>
      <c r="Z110" s="167"/>
    </row>
    <row r="111" spans="1:26" ht="13.5" customHeight="1">
      <c r="A111" s="24"/>
      <c r="B111" s="25" t="s">
        <v>679</v>
      </c>
      <c r="C111" s="28" t="s">
        <v>699</v>
      </c>
      <c r="D111" s="28"/>
      <c r="E111" s="28"/>
      <c r="F111" s="28"/>
      <c r="G111" s="28"/>
      <c r="H111" s="28"/>
      <c r="I111" s="366" t="s">
        <v>634</v>
      </c>
      <c r="J111" s="366"/>
      <c r="K111" s="366"/>
      <c r="L111" s="366"/>
      <c r="M111" s="360"/>
      <c r="N111" s="360"/>
      <c r="O111" s="30"/>
      <c r="P111" s="30"/>
      <c r="Q111" s="28" t="s">
        <v>700</v>
      </c>
      <c r="R111" s="28"/>
      <c r="S111" s="28"/>
      <c r="T111" s="28"/>
      <c r="U111" s="28"/>
      <c r="V111" s="28"/>
      <c r="W111" s="345" t="s">
        <v>634</v>
      </c>
      <c r="X111" s="345"/>
      <c r="Y111" s="345"/>
      <c r="Z111" s="167"/>
    </row>
    <row r="112" spans="1:26" ht="13.5" customHeight="1">
      <c r="A112" s="24"/>
      <c r="B112" s="25" t="s">
        <v>682</v>
      </c>
      <c r="C112" s="28" t="s">
        <v>701</v>
      </c>
      <c r="D112" s="28"/>
      <c r="E112" s="28"/>
      <c r="F112" s="28"/>
      <c r="G112" s="28"/>
      <c r="H112" s="28"/>
      <c r="I112" s="366" t="s">
        <v>634</v>
      </c>
      <c r="J112" s="366"/>
      <c r="K112" s="366"/>
      <c r="L112" s="366"/>
      <c r="M112" s="360"/>
      <c r="N112" s="360"/>
      <c r="O112" s="27"/>
      <c r="P112" s="27"/>
      <c r="Q112" s="28" t="s">
        <v>702</v>
      </c>
      <c r="R112" s="28"/>
      <c r="S112" s="28"/>
      <c r="T112" s="28"/>
      <c r="U112" s="28"/>
      <c r="V112" s="28"/>
      <c r="W112" s="345" t="s">
        <v>634</v>
      </c>
      <c r="X112" s="345"/>
      <c r="Y112" s="345"/>
      <c r="Z112" s="167"/>
    </row>
    <row r="113" spans="1:26" ht="13.5" customHeight="1">
      <c r="A113" s="24"/>
      <c r="B113" s="25"/>
      <c r="C113" s="28"/>
      <c r="D113" s="28"/>
      <c r="E113" s="28"/>
      <c r="F113" s="28"/>
      <c r="G113" s="28"/>
      <c r="H113" s="28"/>
      <c r="I113" s="29"/>
      <c r="J113" s="29"/>
      <c r="K113" s="29"/>
      <c r="L113" s="29"/>
      <c r="M113" s="31"/>
      <c r="N113" s="31"/>
      <c r="O113" s="27"/>
      <c r="P113" s="27"/>
      <c r="Q113" s="28"/>
      <c r="R113" s="28"/>
      <c r="S113" s="28"/>
      <c r="T113" s="28"/>
      <c r="U113" s="28"/>
      <c r="V113" s="28"/>
      <c r="W113" s="32"/>
      <c r="X113" s="32"/>
      <c r="Y113" s="32"/>
      <c r="Z113" s="26"/>
    </row>
    <row r="114" spans="1:26" ht="13.5" customHeight="1">
      <c r="A114" s="24"/>
      <c r="B114" s="25"/>
      <c r="C114" s="28"/>
      <c r="D114" s="28"/>
      <c r="E114" s="28"/>
      <c r="F114" s="28"/>
      <c r="G114" s="28"/>
      <c r="H114" s="28"/>
      <c r="I114" s="29"/>
      <c r="J114" s="29"/>
      <c r="K114" s="29"/>
      <c r="L114" s="29"/>
      <c r="M114" s="31"/>
      <c r="N114" s="31"/>
      <c r="O114" s="27"/>
      <c r="P114" s="27"/>
      <c r="Q114" s="28"/>
      <c r="R114" s="28"/>
      <c r="S114" s="28"/>
      <c r="T114" s="28"/>
      <c r="U114" s="28"/>
      <c r="V114" s="28"/>
      <c r="W114" s="32"/>
      <c r="X114" s="32"/>
      <c r="Y114" s="32"/>
      <c r="Z114" s="26"/>
    </row>
    <row r="115" spans="1:26" ht="13.5" customHeight="1">
      <c r="A115" s="39"/>
      <c r="B115" s="40"/>
      <c r="C115" s="41"/>
      <c r="D115" s="41"/>
      <c r="E115" s="41"/>
      <c r="F115" s="41"/>
      <c r="G115" s="41"/>
      <c r="H115" s="42"/>
      <c r="I115" s="42"/>
      <c r="J115" s="42"/>
      <c r="K115" s="42"/>
      <c r="L115" s="42"/>
      <c r="M115" s="42"/>
      <c r="N115" s="42"/>
      <c r="O115" s="42"/>
      <c r="P115" s="42"/>
      <c r="Q115" s="42"/>
      <c r="R115" s="42"/>
      <c r="S115" s="42"/>
      <c r="T115" s="42"/>
      <c r="U115" s="42"/>
      <c r="V115" s="42"/>
      <c r="W115" s="43"/>
      <c r="X115" s="44"/>
      <c r="Y115" s="45"/>
      <c r="Z115" s="20"/>
    </row>
    <row r="116" spans="1:26" ht="15" customHeight="1">
      <c r="A116" s="33" t="s">
        <v>25</v>
      </c>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row>
    <row r="117" spans="1:26" ht="13.5" customHeight="1">
      <c r="A117" s="223" t="s">
        <v>6</v>
      </c>
      <c r="B117" s="226" t="s">
        <v>7</v>
      </c>
      <c r="C117" s="341">
        <v>10</v>
      </c>
      <c r="D117" s="342"/>
      <c r="E117" s="342"/>
      <c r="F117" s="342"/>
      <c r="G117" s="373"/>
      <c r="H117" s="341">
        <v>17</v>
      </c>
      <c r="I117" s="342"/>
      <c r="J117" s="342"/>
      <c r="K117" s="342"/>
      <c r="L117" s="342"/>
      <c r="M117" s="341">
        <v>19</v>
      </c>
      <c r="N117" s="342"/>
      <c r="O117" s="342"/>
      <c r="P117" s="342"/>
      <c r="Q117" s="342"/>
      <c r="R117" s="341">
        <v>53</v>
      </c>
      <c r="S117" s="342"/>
      <c r="T117" s="342"/>
      <c r="U117" s="342"/>
      <c r="V117" s="342"/>
      <c r="W117" s="358" t="s">
        <v>8</v>
      </c>
      <c r="X117" s="359"/>
      <c r="Y117" s="222" t="s">
        <v>9</v>
      </c>
      <c r="Z117" s="222" t="s">
        <v>10</v>
      </c>
    </row>
    <row r="118" spans="1:26" ht="13.5" customHeight="1">
      <c r="A118" s="374">
        <v>10</v>
      </c>
      <c r="B118" s="49" t="s">
        <v>247</v>
      </c>
      <c r="C118" s="356" t="s">
        <v>28</v>
      </c>
      <c r="D118" s="357"/>
      <c r="E118" s="357"/>
      <c r="F118" s="357"/>
      <c r="G118" s="371"/>
      <c r="H118" s="343" t="s">
        <v>605</v>
      </c>
      <c r="I118" s="344"/>
      <c r="J118" s="344"/>
      <c r="K118" s="344"/>
      <c r="L118" s="344"/>
      <c r="M118" s="343" t="s">
        <v>605</v>
      </c>
      <c r="N118" s="344"/>
      <c r="O118" s="344"/>
      <c r="P118" s="344"/>
      <c r="Q118" s="344"/>
      <c r="R118" s="343" t="s">
        <v>605</v>
      </c>
      <c r="S118" s="344"/>
      <c r="T118" s="344"/>
      <c r="U118" s="344"/>
      <c r="V118" s="344"/>
      <c r="W118" s="362" t="s">
        <v>640</v>
      </c>
      <c r="X118" s="363"/>
      <c r="Y118" s="350">
        <v>6</v>
      </c>
      <c r="Z118" s="367">
        <v>1</v>
      </c>
    </row>
    <row r="119" spans="1:26" ht="13.5" customHeight="1">
      <c r="A119" s="369"/>
      <c r="B119" s="21" t="s">
        <v>151</v>
      </c>
      <c r="C119" s="352" t="s">
        <v>143</v>
      </c>
      <c r="D119" s="353"/>
      <c r="E119" s="353"/>
      <c r="F119" s="353"/>
      <c r="G119" s="372"/>
      <c r="H119" s="22" t="s">
        <v>611</v>
      </c>
      <c r="I119" s="23" t="s">
        <v>614</v>
      </c>
      <c r="J119" s="23" t="s">
        <v>620</v>
      </c>
      <c r="K119" s="23" t="s">
        <v>16</v>
      </c>
      <c r="L119" s="23" t="s">
        <v>16</v>
      </c>
      <c r="M119" s="22" t="s">
        <v>614</v>
      </c>
      <c r="N119" s="23" t="s">
        <v>611</v>
      </c>
      <c r="O119" s="23" t="s">
        <v>627</v>
      </c>
      <c r="P119" s="23" t="s">
        <v>16</v>
      </c>
      <c r="Q119" s="23" t="s">
        <v>16</v>
      </c>
      <c r="R119" s="111" t="s">
        <v>620</v>
      </c>
      <c r="S119" s="112" t="s">
        <v>608</v>
      </c>
      <c r="T119" s="112" t="s">
        <v>611</v>
      </c>
      <c r="U119" s="23" t="s">
        <v>16</v>
      </c>
      <c r="V119" s="112" t="s">
        <v>16</v>
      </c>
      <c r="W119" s="348"/>
      <c r="X119" s="349"/>
      <c r="Y119" s="351"/>
      <c r="Z119" s="365"/>
    </row>
    <row r="120" spans="1:26" ht="13.5" customHeight="1">
      <c r="A120" s="368">
        <v>17</v>
      </c>
      <c r="B120" s="49" t="s">
        <v>109</v>
      </c>
      <c r="C120" s="343" t="s">
        <v>628</v>
      </c>
      <c r="D120" s="344"/>
      <c r="E120" s="344"/>
      <c r="F120" s="344"/>
      <c r="G120" s="370"/>
      <c r="H120" s="356" t="s">
        <v>28</v>
      </c>
      <c r="I120" s="357"/>
      <c r="J120" s="357"/>
      <c r="K120" s="357"/>
      <c r="L120" s="357"/>
      <c r="M120" s="343" t="s">
        <v>604</v>
      </c>
      <c r="N120" s="344"/>
      <c r="O120" s="344"/>
      <c r="P120" s="344"/>
      <c r="Q120" s="344"/>
      <c r="R120" s="354" t="s">
        <v>605</v>
      </c>
      <c r="S120" s="355"/>
      <c r="T120" s="355"/>
      <c r="U120" s="344"/>
      <c r="V120" s="355"/>
      <c r="W120" s="346" t="s">
        <v>641</v>
      </c>
      <c r="X120" s="347"/>
      <c r="Y120" s="361">
        <v>5</v>
      </c>
      <c r="Z120" s="364">
        <v>2</v>
      </c>
    </row>
    <row r="121" spans="1:26" ht="13.5" customHeight="1">
      <c r="A121" s="369"/>
      <c r="B121" s="21" t="s">
        <v>157</v>
      </c>
      <c r="C121" s="22" t="s">
        <v>607</v>
      </c>
      <c r="D121" s="23" t="s">
        <v>626</v>
      </c>
      <c r="E121" s="23" t="s">
        <v>625</v>
      </c>
      <c r="F121" s="23" t="s">
        <v>16</v>
      </c>
      <c r="G121" s="224" t="s">
        <v>16</v>
      </c>
      <c r="H121" s="352" t="s">
        <v>143</v>
      </c>
      <c r="I121" s="353"/>
      <c r="J121" s="353"/>
      <c r="K121" s="353"/>
      <c r="L121" s="353"/>
      <c r="M121" s="22" t="s">
        <v>611</v>
      </c>
      <c r="N121" s="23" t="s">
        <v>611</v>
      </c>
      <c r="O121" s="23" t="s">
        <v>617</v>
      </c>
      <c r="P121" s="23" t="s">
        <v>620</v>
      </c>
      <c r="Q121" s="23" t="s">
        <v>16</v>
      </c>
      <c r="R121" s="22" t="s">
        <v>620</v>
      </c>
      <c r="S121" s="23" t="s">
        <v>620</v>
      </c>
      <c r="T121" s="23" t="s">
        <v>646</v>
      </c>
      <c r="U121" s="23" t="s">
        <v>16</v>
      </c>
      <c r="V121" s="23" t="s">
        <v>16</v>
      </c>
      <c r="W121" s="348"/>
      <c r="X121" s="349"/>
      <c r="Y121" s="351"/>
      <c r="Z121" s="365"/>
    </row>
    <row r="122" spans="1:26" ht="13.5" customHeight="1">
      <c r="A122" s="368">
        <v>19</v>
      </c>
      <c r="B122" s="49" t="s">
        <v>246</v>
      </c>
      <c r="C122" s="343" t="s">
        <v>628</v>
      </c>
      <c r="D122" s="344"/>
      <c r="E122" s="344"/>
      <c r="F122" s="344"/>
      <c r="G122" s="370"/>
      <c r="H122" s="343" t="s">
        <v>622</v>
      </c>
      <c r="I122" s="344"/>
      <c r="J122" s="344"/>
      <c r="K122" s="344"/>
      <c r="L122" s="344"/>
      <c r="M122" s="356" t="s">
        <v>28</v>
      </c>
      <c r="N122" s="357"/>
      <c r="O122" s="357"/>
      <c r="P122" s="357"/>
      <c r="Q122" s="357"/>
      <c r="R122" s="354" t="s">
        <v>604</v>
      </c>
      <c r="S122" s="355"/>
      <c r="T122" s="355"/>
      <c r="U122" s="355"/>
      <c r="V122" s="355"/>
      <c r="W122" s="346" t="s">
        <v>703</v>
      </c>
      <c r="X122" s="347"/>
      <c r="Y122" s="361">
        <v>4</v>
      </c>
      <c r="Z122" s="364">
        <v>3</v>
      </c>
    </row>
    <row r="123" spans="1:26" ht="13.5" customHeight="1">
      <c r="A123" s="369"/>
      <c r="B123" s="21" t="s">
        <v>159</v>
      </c>
      <c r="C123" s="22" t="s">
        <v>626</v>
      </c>
      <c r="D123" s="23" t="s">
        <v>607</v>
      </c>
      <c r="E123" s="23" t="s">
        <v>632</v>
      </c>
      <c r="F123" s="23" t="s">
        <v>16</v>
      </c>
      <c r="G123" s="224" t="s">
        <v>16</v>
      </c>
      <c r="H123" s="22" t="s">
        <v>607</v>
      </c>
      <c r="I123" s="23" t="s">
        <v>607</v>
      </c>
      <c r="J123" s="23" t="s">
        <v>608</v>
      </c>
      <c r="K123" s="23" t="s">
        <v>625</v>
      </c>
      <c r="L123" s="23" t="s">
        <v>16</v>
      </c>
      <c r="M123" s="352" t="s">
        <v>143</v>
      </c>
      <c r="N123" s="353"/>
      <c r="O123" s="353"/>
      <c r="P123" s="353"/>
      <c r="Q123" s="353"/>
      <c r="R123" s="22" t="s">
        <v>614</v>
      </c>
      <c r="S123" s="23" t="s">
        <v>644</v>
      </c>
      <c r="T123" s="23" t="s">
        <v>614</v>
      </c>
      <c r="U123" s="23" t="s">
        <v>614</v>
      </c>
      <c r="V123" s="23" t="s">
        <v>16</v>
      </c>
      <c r="W123" s="348"/>
      <c r="X123" s="349"/>
      <c r="Y123" s="351"/>
      <c r="Z123" s="365"/>
    </row>
    <row r="124" spans="1:26" ht="13.5" customHeight="1">
      <c r="A124" s="368">
        <v>53</v>
      </c>
      <c r="B124" s="49" t="s">
        <v>68</v>
      </c>
      <c r="C124" s="343" t="s">
        <v>628</v>
      </c>
      <c r="D124" s="344"/>
      <c r="E124" s="344"/>
      <c r="F124" s="344"/>
      <c r="G124" s="370"/>
      <c r="H124" s="343" t="s">
        <v>628</v>
      </c>
      <c r="I124" s="344"/>
      <c r="J124" s="344"/>
      <c r="K124" s="344"/>
      <c r="L124" s="344"/>
      <c r="M124" s="343" t="s">
        <v>622</v>
      </c>
      <c r="N124" s="344"/>
      <c r="O124" s="344"/>
      <c r="P124" s="344"/>
      <c r="Q124" s="344"/>
      <c r="R124" s="356" t="s">
        <v>28</v>
      </c>
      <c r="S124" s="357"/>
      <c r="T124" s="357"/>
      <c r="U124" s="357"/>
      <c r="V124" s="357"/>
      <c r="W124" s="346" t="s">
        <v>675</v>
      </c>
      <c r="X124" s="347"/>
      <c r="Y124" s="361">
        <v>3</v>
      </c>
      <c r="Z124" s="364">
        <v>4</v>
      </c>
    </row>
    <row r="125" spans="1:26" ht="13.5" customHeight="1">
      <c r="A125" s="369"/>
      <c r="B125" s="21" t="s">
        <v>188</v>
      </c>
      <c r="C125" s="22" t="s">
        <v>625</v>
      </c>
      <c r="D125" s="23" t="s">
        <v>617</v>
      </c>
      <c r="E125" s="23" t="s">
        <v>607</v>
      </c>
      <c r="F125" s="23" t="s">
        <v>16</v>
      </c>
      <c r="G125" s="224" t="s">
        <v>16</v>
      </c>
      <c r="H125" s="22" t="s">
        <v>625</v>
      </c>
      <c r="I125" s="23" t="s">
        <v>625</v>
      </c>
      <c r="J125" s="23" t="s">
        <v>644</v>
      </c>
      <c r="K125" s="23" t="s">
        <v>16</v>
      </c>
      <c r="L125" s="23" t="s">
        <v>16</v>
      </c>
      <c r="M125" s="22" t="s">
        <v>626</v>
      </c>
      <c r="N125" s="23" t="s">
        <v>646</v>
      </c>
      <c r="O125" s="23" t="s">
        <v>626</v>
      </c>
      <c r="P125" s="23" t="s">
        <v>626</v>
      </c>
      <c r="Q125" s="23" t="s">
        <v>16</v>
      </c>
      <c r="R125" s="352" t="s">
        <v>143</v>
      </c>
      <c r="S125" s="353"/>
      <c r="T125" s="353"/>
      <c r="U125" s="353"/>
      <c r="V125" s="353"/>
      <c r="W125" s="348"/>
      <c r="X125" s="349"/>
      <c r="Y125" s="351"/>
      <c r="Z125" s="365"/>
    </row>
    <row r="126" spans="1:26" ht="13.5" customHeight="1">
      <c r="A126" s="221"/>
      <c r="B126" s="225" t="s">
        <v>676</v>
      </c>
      <c r="C126" s="28" t="s">
        <v>704</v>
      </c>
      <c r="D126" s="28"/>
      <c r="E126" s="28"/>
      <c r="F126" s="28"/>
      <c r="G126" s="28"/>
      <c r="H126" s="28"/>
      <c r="I126" s="366" t="s">
        <v>634</v>
      </c>
      <c r="J126" s="366"/>
      <c r="K126" s="366"/>
      <c r="L126" s="366"/>
      <c r="M126" s="360"/>
      <c r="N126" s="360"/>
      <c r="O126" s="215"/>
      <c r="P126" s="215"/>
      <c r="Q126" s="28" t="s">
        <v>705</v>
      </c>
      <c r="R126" s="28"/>
      <c r="S126" s="28"/>
      <c r="T126" s="28"/>
      <c r="U126" s="28"/>
      <c r="V126" s="28"/>
      <c r="W126" s="345" t="s">
        <v>634</v>
      </c>
      <c r="X126" s="345"/>
      <c r="Y126" s="345"/>
      <c r="Z126" s="167"/>
    </row>
    <row r="127" spans="1:26" ht="13.5" customHeight="1">
      <c r="A127" s="24"/>
      <c r="B127" s="25" t="s">
        <v>679</v>
      </c>
      <c r="C127" s="28" t="s">
        <v>706</v>
      </c>
      <c r="D127" s="28"/>
      <c r="E127" s="28"/>
      <c r="F127" s="28"/>
      <c r="G127" s="28"/>
      <c r="H127" s="28"/>
      <c r="I127" s="366" t="s">
        <v>634</v>
      </c>
      <c r="J127" s="366"/>
      <c r="K127" s="366"/>
      <c r="L127" s="366"/>
      <c r="M127" s="360"/>
      <c r="N127" s="360"/>
      <c r="O127" s="30"/>
      <c r="P127" s="30"/>
      <c r="Q127" s="28" t="s">
        <v>707</v>
      </c>
      <c r="R127" s="28"/>
      <c r="S127" s="28"/>
      <c r="T127" s="28"/>
      <c r="U127" s="28"/>
      <c r="V127" s="28"/>
      <c r="W127" s="345" t="s">
        <v>634</v>
      </c>
      <c r="X127" s="345"/>
      <c r="Y127" s="345"/>
      <c r="Z127" s="167"/>
    </row>
    <row r="128" spans="1:26" ht="13.5" customHeight="1">
      <c r="A128" s="24"/>
      <c r="B128" s="25" t="s">
        <v>682</v>
      </c>
      <c r="C128" s="28" t="s">
        <v>708</v>
      </c>
      <c r="D128" s="28"/>
      <c r="E128" s="28"/>
      <c r="F128" s="28"/>
      <c r="G128" s="28"/>
      <c r="H128" s="28"/>
      <c r="I128" s="366" t="s">
        <v>634</v>
      </c>
      <c r="J128" s="366"/>
      <c r="K128" s="366"/>
      <c r="L128" s="366"/>
      <c r="M128" s="360"/>
      <c r="N128" s="360"/>
      <c r="O128" s="27"/>
      <c r="P128" s="27"/>
      <c r="Q128" s="28" t="s">
        <v>709</v>
      </c>
      <c r="R128" s="28"/>
      <c r="S128" s="28"/>
      <c r="T128" s="28"/>
      <c r="U128" s="28"/>
      <c r="V128" s="28"/>
      <c r="W128" s="345" t="s">
        <v>634</v>
      </c>
      <c r="X128" s="345"/>
      <c r="Y128" s="345"/>
      <c r="Z128" s="167"/>
    </row>
  </sheetData>
  <sheetProtection sheet="1" formatCells="0" formatColumns="0" formatRows="0" insertColumns="0" insertRows="0" deleteColumns="0" deleteRows="0" autoFilter="0" pivotTables="0"/>
  <mergeCells count="406">
    <mergeCell ref="I127:L127"/>
    <mergeCell ref="M127:N127"/>
    <mergeCell ref="Z124:Z125"/>
    <mergeCell ref="R125:V125"/>
    <mergeCell ref="R124:V124"/>
    <mergeCell ref="R122:V122"/>
    <mergeCell ref="W122:X123"/>
    <mergeCell ref="W126:Y126"/>
    <mergeCell ref="W124:X125"/>
    <mergeCell ref="Y124:Y125"/>
    <mergeCell ref="I128:L128"/>
    <mergeCell ref="M128:N128"/>
    <mergeCell ref="W128:Y128"/>
    <mergeCell ref="W127:Y127"/>
    <mergeCell ref="A124:A125"/>
    <mergeCell ref="C124:G124"/>
    <mergeCell ref="H124:L124"/>
    <mergeCell ref="M124:Q124"/>
    <mergeCell ref="I126:L126"/>
    <mergeCell ref="M126:N126"/>
    <mergeCell ref="Y122:Y123"/>
    <mergeCell ref="Z122:Z123"/>
    <mergeCell ref="A122:A123"/>
    <mergeCell ref="C122:G122"/>
    <mergeCell ref="H122:L122"/>
    <mergeCell ref="M122:Q122"/>
    <mergeCell ref="M123:Q123"/>
    <mergeCell ref="R120:V120"/>
    <mergeCell ref="W120:X121"/>
    <mergeCell ref="Y120:Y121"/>
    <mergeCell ref="Z120:Z121"/>
    <mergeCell ref="A120:A121"/>
    <mergeCell ref="C120:G120"/>
    <mergeCell ref="H120:L120"/>
    <mergeCell ref="M120:Q120"/>
    <mergeCell ref="H121:L121"/>
    <mergeCell ref="R118:V118"/>
    <mergeCell ref="W118:X119"/>
    <mergeCell ref="Y118:Y119"/>
    <mergeCell ref="Z118:Z119"/>
    <mergeCell ref="A118:A119"/>
    <mergeCell ref="C118:G118"/>
    <mergeCell ref="H118:L118"/>
    <mergeCell ref="M118:Q118"/>
    <mergeCell ref="C119:G119"/>
    <mergeCell ref="W112:Y112"/>
    <mergeCell ref="C117:G117"/>
    <mergeCell ref="H117:L117"/>
    <mergeCell ref="M117:Q117"/>
    <mergeCell ref="R117:V117"/>
    <mergeCell ref="W117:X117"/>
    <mergeCell ref="I112:L112"/>
    <mergeCell ref="M112:N112"/>
    <mergeCell ref="W110:Y110"/>
    <mergeCell ref="I111:L111"/>
    <mergeCell ref="M111:N111"/>
    <mergeCell ref="W111:Y111"/>
    <mergeCell ref="I110:L110"/>
    <mergeCell ref="M110:N110"/>
    <mergeCell ref="R108:V108"/>
    <mergeCell ref="W108:X109"/>
    <mergeCell ref="Y108:Y109"/>
    <mergeCell ref="Z108:Z109"/>
    <mergeCell ref="R109:V109"/>
    <mergeCell ref="A108:A109"/>
    <mergeCell ref="C108:G108"/>
    <mergeCell ref="H108:L108"/>
    <mergeCell ref="M108:Q108"/>
    <mergeCell ref="R106:V106"/>
    <mergeCell ref="W106:X107"/>
    <mergeCell ref="Y106:Y107"/>
    <mergeCell ref="Z106:Z107"/>
    <mergeCell ref="A106:A107"/>
    <mergeCell ref="C106:G106"/>
    <mergeCell ref="H106:L106"/>
    <mergeCell ref="M106:Q106"/>
    <mergeCell ref="M107:Q107"/>
    <mergeCell ref="R104:V104"/>
    <mergeCell ref="W104:X105"/>
    <mergeCell ref="Y104:Y105"/>
    <mergeCell ref="Z104:Z105"/>
    <mergeCell ref="A104:A105"/>
    <mergeCell ref="C104:G104"/>
    <mergeCell ref="H104:L104"/>
    <mergeCell ref="M104:Q104"/>
    <mergeCell ref="H105:L105"/>
    <mergeCell ref="R102:V102"/>
    <mergeCell ref="W102:X103"/>
    <mergeCell ref="Y102:Y103"/>
    <mergeCell ref="Z102:Z103"/>
    <mergeCell ref="A102:A103"/>
    <mergeCell ref="C102:G102"/>
    <mergeCell ref="H102:L102"/>
    <mergeCell ref="M102:Q102"/>
    <mergeCell ref="C103:G103"/>
    <mergeCell ref="W96:Y96"/>
    <mergeCell ref="C101:G101"/>
    <mergeCell ref="H101:L101"/>
    <mergeCell ref="M101:Q101"/>
    <mergeCell ref="R101:V101"/>
    <mergeCell ref="W101:X101"/>
    <mergeCell ref="I96:L96"/>
    <mergeCell ref="M96:N96"/>
    <mergeCell ref="W94:Y94"/>
    <mergeCell ref="I95:L95"/>
    <mergeCell ref="M95:N95"/>
    <mergeCell ref="W95:Y95"/>
    <mergeCell ref="I94:L94"/>
    <mergeCell ref="M94:N94"/>
    <mergeCell ref="R92:V92"/>
    <mergeCell ref="W92:X93"/>
    <mergeCell ref="Y92:Y93"/>
    <mergeCell ref="Z92:Z93"/>
    <mergeCell ref="R93:V93"/>
    <mergeCell ref="A92:A93"/>
    <mergeCell ref="C92:G92"/>
    <mergeCell ref="H92:L92"/>
    <mergeCell ref="M92:Q92"/>
    <mergeCell ref="R90:V90"/>
    <mergeCell ref="W90:X91"/>
    <mergeCell ref="Y90:Y91"/>
    <mergeCell ref="Z90:Z91"/>
    <mergeCell ref="A90:A91"/>
    <mergeCell ref="C90:G90"/>
    <mergeCell ref="H90:L90"/>
    <mergeCell ref="M90:Q90"/>
    <mergeCell ref="M91:Q91"/>
    <mergeCell ref="R88:V88"/>
    <mergeCell ref="W88:X89"/>
    <mergeCell ref="Y88:Y89"/>
    <mergeCell ref="Z88:Z89"/>
    <mergeCell ref="A88:A89"/>
    <mergeCell ref="C88:G88"/>
    <mergeCell ref="H88:L88"/>
    <mergeCell ref="M88:Q88"/>
    <mergeCell ref="H89:L89"/>
    <mergeCell ref="R86:V86"/>
    <mergeCell ref="W86:X87"/>
    <mergeCell ref="Y86:Y87"/>
    <mergeCell ref="Z86:Z87"/>
    <mergeCell ref="A86:A87"/>
    <mergeCell ref="C86:G86"/>
    <mergeCell ref="H86:L86"/>
    <mergeCell ref="M86:Q86"/>
    <mergeCell ref="C87:G87"/>
    <mergeCell ref="W80:Y80"/>
    <mergeCell ref="C85:G85"/>
    <mergeCell ref="H85:L85"/>
    <mergeCell ref="M85:Q85"/>
    <mergeCell ref="R85:V85"/>
    <mergeCell ref="W85:X85"/>
    <mergeCell ref="I80:L80"/>
    <mergeCell ref="M80:N80"/>
    <mergeCell ref="W78:Y78"/>
    <mergeCell ref="I79:L79"/>
    <mergeCell ref="M79:N79"/>
    <mergeCell ref="W79:Y79"/>
    <mergeCell ref="I78:L78"/>
    <mergeCell ref="M78:N78"/>
    <mergeCell ref="R76:V76"/>
    <mergeCell ref="W76:X77"/>
    <mergeCell ref="Y76:Y77"/>
    <mergeCell ref="Z76:Z77"/>
    <mergeCell ref="R77:V77"/>
    <mergeCell ref="A76:A77"/>
    <mergeCell ref="C76:G76"/>
    <mergeCell ref="H76:L76"/>
    <mergeCell ref="M76:Q76"/>
    <mergeCell ref="R74:V74"/>
    <mergeCell ref="W74:X75"/>
    <mergeCell ref="Y74:Y75"/>
    <mergeCell ref="Z74:Z75"/>
    <mergeCell ref="A74:A75"/>
    <mergeCell ref="C74:G74"/>
    <mergeCell ref="H74:L74"/>
    <mergeCell ref="M74:Q74"/>
    <mergeCell ref="M75:Q75"/>
    <mergeCell ref="Z70:Z71"/>
    <mergeCell ref="A72:A73"/>
    <mergeCell ref="C72:G72"/>
    <mergeCell ref="H72:L72"/>
    <mergeCell ref="M72:Q72"/>
    <mergeCell ref="H73:L73"/>
    <mergeCell ref="R72:V72"/>
    <mergeCell ref="W72:X73"/>
    <mergeCell ref="Y72:Y73"/>
    <mergeCell ref="Z72:Z73"/>
    <mergeCell ref="Y70:Y71"/>
    <mergeCell ref="A70:A71"/>
    <mergeCell ref="C70:G70"/>
    <mergeCell ref="H70:L70"/>
    <mergeCell ref="M70:Q70"/>
    <mergeCell ref="C71:G71"/>
    <mergeCell ref="A12:A13"/>
    <mergeCell ref="H12:L12"/>
    <mergeCell ref="C10:G10"/>
    <mergeCell ref="R70:V70"/>
    <mergeCell ref="W70:X71"/>
    <mergeCell ref="A40:A41"/>
    <mergeCell ref="C69:G69"/>
    <mergeCell ref="A1:Z1"/>
    <mergeCell ref="W6:X7"/>
    <mergeCell ref="C5:G5"/>
    <mergeCell ref="C6:G6"/>
    <mergeCell ref="H69:L69"/>
    <mergeCell ref="M69:Q69"/>
    <mergeCell ref="R69:V69"/>
    <mergeCell ref="W69:X69"/>
    <mergeCell ref="A8:A9"/>
    <mergeCell ref="C12:G12"/>
    <mergeCell ref="Z8:Z9"/>
    <mergeCell ref="Z12:Z13"/>
    <mergeCell ref="Y8:Y9"/>
    <mergeCell ref="A6:A7"/>
    <mergeCell ref="A10:A11"/>
    <mergeCell ref="Z10:Z11"/>
    <mergeCell ref="M11:Q11"/>
    <mergeCell ref="M12:Q12"/>
    <mergeCell ref="C8:G8"/>
    <mergeCell ref="H8:L8"/>
    <mergeCell ref="W21:X21"/>
    <mergeCell ref="W22:X23"/>
    <mergeCell ref="Y22:Y23"/>
    <mergeCell ref="Z24:Z25"/>
    <mergeCell ref="I14:L14"/>
    <mergeCell ref="M14:N14"/>
    <mergeCell ref="I16:L16"/>
    <mergeCell ref="M40:Q40"/>
    <mergeCell ref="Z28:Z29"/>
    <mergeCell ref="Z40:Z41"/>
    <mergeCell ref="Y26:Y27"/>
    <mergeCell ref="W24:X25"/>
    <mergeCell ref="W30:Y30"/>
    <mergeCell ref="W28:X29"/>
    <mergeCell ref="Y28:Y29"/>
    <mergeCell ref="H41:L41"/>
    <mergeCell ref="C42:G42"/>
    <mergeCell ref="H42:L42"/>
    <mergeCell ref="C40:G40"/>
    <mergeCell ref="H40:L40"/>
    <mergeCell ref="C21:G21"/>
    <mergeCell ref="C22:G22"/>
    <mergeCell ref="C23:G23"/>
    <mergeCell ref="C44:G44"/>
    <mergeCell ref="H44:L44"/>
    <mergeCell ref="M16:N16"/>
    <mergeCell ref="H26:L26"/>
    <mergeCell ref="C38:G38"/>
    <mergeCell ref="C37:G37"/>
    <mergeCell ref="H38:L38"/>
    <mergeCell ref="I30:L30"/>
    <mergeCell ref="I32:L32"/>
    <mergeCell ref="C39:G39"/>
    <mergeCell ref="M15:N15"/>
    <mergeCell ref="H24:L24"/>
    <mergeCell ref="I31:L31"/>
    <mergeCell ref="M26:Q26"/>
    <mergeCell ref="H25:L25"/>
    <mergeCell ref="M30:N30"/>
    <mergeCell ref="M24:Q24"/>
    <mergeCell ref="M27:Q27"/>
    <mergeCell ref="M21:Q21"/>
    <mergeCell ref="H21:L21"/>
    <mergeCell ref="Z6:Z7"/>
    <mergeCell ref="Y6:Y7"/>
    <mergeCell ref="R13:V13"/>
    <mergeCell ref="R12:V12"/>
    <mergeCell ref="M6:Q6"/>
    <mergeCell ref="R6:V6"/>
    <mergeCell ref="M10:Q10"/>
    <mergeCell ref="R8:V8"/>
    <mergeCell ref="H5:L5"/>
    <mergeCell ref="C7:G7"/>
    <mergeCell ref="H6:L6"/>
    <mergeCell ref="W5:X5"/>
    <mergeCell ref="R10:V10"/>
    <mergeCell ref="M8:Q8"/>
    <mergeCell ref="M5:Q5"/>
    <mergeCell ref="R5:V5"/>
    <mergeCell ref="H9:L9"/>
    <mergeCell ref="H10:L10"/>
    <mergeCell ref="Y24:Y25"/>
    <mergeCell ref="Y38:Y39"/>
    <mergeCell ref="Z38:Z39"/>
    <mergeCell ref="A26:A27"/>
    <mergeCell ref="W26:X27"/>
    <mergeCell ref="C26:G26"/>
    <mergeCell ref="M38:Q38"/>
    <mergeCell ref="H37:L37"/>
    <mergeCell ref="Z26:Z27"/>
    <mergeCell ref="Z22:Z23"/>
    <mergeCell ref="A42:A43"/>
    <mergeCell ref="A44:A45"/>
    <mergeCell ref="A58:A59"/>
    <mergeCell ref="A54:A55"/>
    <mergeCell ref="A56:A57"/>
    <mergeCell ref="A24:A25"/>
    <mergeCell ref="C24:G24"/>
    <mergeCell ref="A38:A39"/>
    <mergeCell ref="W15:Y15"/>
    <mergeCell ref="W16:Y16"/>
    <mergeCell ref="W8:X9"/>
    <mergeCell ref="W10:X11"/>
    <mergeCell ref="W12:X13"/>
    <mergeCell ref="Y12:Y13"/>
    <mergeCell ref="W14:Y14"/>
    <mergeCell ref="Y10:Y11"/>
    <mergeCell ref="A22:A23"/>
    <mergeCell ref="H22:L22"/>
    <mergeCell ref="I15:L15"/>
    <mergeCell ref="M44:Q44"/>
    <mergeCell ref="M22:Q22"/>
    <mergeCell ref="M31:N31"/>
    <mergeCell ref="A28:A29"/>
    <mergeCell ref="C28:G28"/>
    <mergeCell ref="H28:L28"/>
    <mergeCell ref="M28:Q28"/>
    <mergeCell ref="R44:V44"/>
    <mergeCell ref="R21:V21"/>
    <mergeCell ref="R24:V24"/>
    <mergeCell ref="R22:V22"/>
    <mergeCell ref="R29:V29"/>
    <mergeCell ref="R38:V38"/>
    <mergeCell ref="R28:V28"/>
    <mergeCell ref="R26:V26"/>
    <mergeCell ref="R37:V37"/>
    <mergeCell ref="C56:G56"/>
    <mergeCell ref="H56:L56"/>
    <mergeCell ref="I46:L46"/>
    <mergeCell ref="C55:G55"/>
    <mergeCell ref="M47:N47"/>
    <mergeCell ref="C53:G53"/>
    <mergeCell ref="I47:L47"/>
    <mergeCell ref="A60:A61"/>
    <mergeCell ref="C60:G60"/>
    <mergeCell ref="H60:L60"/>
    <mergeCell ref="H54:L54"/>
    <mergeCell ref="I48:L48"/>
    <mergeCell ref="H53:L53"/>
    <mergeCell ref="C58:G58"/>
    <mergeCell ref="H58:L58"/>
    <mergeCell ref="H57:L57"/>
    <mergeCell ref="C54:G54"/>
    <mergeCell ref="M60:Q60"/>
    <mergeCell ref="I64:L64"/>
    <mergeCell ref="M64:N64"/>
    <mergeCell ref="M62:N62"/>
    <mergeCell ref="Z60:Z61"/>
    <mergeCell ref="I63:L63"/>
    <mergeCell ref="M63:N63"/>
    <mergeCell ref="R61:V61"/>
    <mergeCell ref="R60:V60"/>
    <mergeCell ref="W60:X61"/>
    <mergeCell ref="Y60:Y61"/>
    <mergeCell ref="W63:Y63"/>
    <mergeCell ref="W62:Y62"/>
    <mergeCell ref="I62:L62"/>
    <mergeCell ref="Z58:Z59"/>
    <mergeCell ref="W54:X55"/>
    <mergeCell ref="Z54:Z55"/>
    <mergeCell ref="Z56:Z57"/>
    <mergeCell ref="Y58:Y59"/>
    <mergeCell ref="Y56:Y57"/>
    <mergeCell ref="W56:X57"/>
    <mergeCell ref="W31:Y31"/>
    <mergeCell ref="W32:Y32"/>
    <mergeCell ref="M43:Q43"/>
    <mergeCell ref="W37:X37"/>
    <mergeCell ref="Y40:Y41"/>
    <mergeCell ref="R40:V40"/>
    <mergeCell ref="R42:V42"/>
    <mergeCell ref="M42:Q42"/>
    <mergeCell ref="M37:Q37"/>
    <mergeCell ref="Z42:Z43"/>
    <mergeCell ref="W44:X45"/>
    <mergeCell ref="Y42:Y43"/>
    <mergeCell ref="W42:X43"/>
    <mergeCell ref="W40:X41"/>
    <mergeCell ref="Z44:Z45"/>
    <mergeCell ref="W46:Y46"/>
    <mergeCell ref="R45:V45"/>
    <mergeCell ref="W53:X53"/>
    <mergeCell ref="W47:Y47"/>
    <mergeCell ref="W48:Y48"/>
    <mergeCell ref="M32:N32"/>
    <mergeCell ref="Y44:Y45"/>
    <mergeCell ref="W38:X39"/>
    <mergeCell ref="M48:N48"/>
    <mergeCell ref="M46:N46"/>
    <mergeCell ref="M59:Q59"/>
    <mergeCell ref="M53:Q53"/>
    <mergeCell ref="M56:Q56"/>
    <mergeCell ref="R58:V58"/>
    <mergeCell ref="R56:V56"/>
    <mergeCell ref="R54:V54"/>
    <mergeCell ref="M58:Q58"/>
    <mergeCell ref="E66:R66"/>
    <mergeCell ref="U66:Z66"/>
    <mergeCell ref="E2:R2"/>
    <mergeCell ref="U2:Z2"/>
    <mergeCell ref="A65:Z65"/>
    <mergeCell ref="R53:V53"/>
    <mergeCell ref="M54:Q54"/>
    <mergeCell ref="W64:Y64"/>
    <mergeCell ref="W58:X59"/>
    <mergeCell ref="Y54:Y55"/>
  </mergeCells>
  <conditionalFormatting sqref="Z6:Z13 Z22:Z29 Z38:Z45 Z54:Z61">
    <cfRule type="cellIs" priority="9" dxfId="346" operator="equal" stopIfTrue="1">
      <formula>1</formula>
    </cfRule>
    <cfRule type="cellIs" priority="10" dxfId="347" operator="equal" stopIfTrue="1">
      <formula>2</formula>
    </cfRule>
  </conditionalFormatting>
  <conditionalFormatting sqref="Z70:Z77">
    <cfRule type="cellIs" priority="7" dxfId="346" operator="equal" stopIfTrue="1">
      <formula>1</formula>
    </cfRule>
    <cfRule type="cellIs" priority="8" dxfId="347" operator="equal" stopIfTrue="1">
      <formula>2</formula>
    </cfRule>
  </conditionalFormatting>
  <conditionalFormatting sqref="Z86:Z93">
    <cfRule type="cellIs" priority="5" dxfId="346" operator="equal" stopIfTrue="1">
      <formula>1</formula>
    </cfRule>
    <cfRule type="cellIs" priority="6" dxfId="347" operator="equal" stopIfTrue="1">
      <formula>2</formula>
    </cfRule>
  </conditionalFormatting>
  <conditionalFormatting sqref="Z102:Z109">
    <cfRule type="cellIs" priority="3" dxfId="346" operator="equal" stopIfTrue="1">
      <formula>1</formula>
    </cfRule>
    <cfRule type="cellIs" priority="4" dxfId="347" operator="equal" stopIfTrue="1">
      <formula>2</formula>
    </cfRule>
  </conditionalFormatting>
  <conditionalFormatting sqref="Z118:Z125">
    <cfRule type="cellIs" priority="1" dxfId="346" operator="equal" stopIfTrue="1">
      <formula>1</formula>
    </cfRule>
    <cfRule type="cellIs" priority="2" dxfId="347" operator="equal" stopIfTrue="1">
      <formula>2</formula>
    </cfRule>
  </conditionalFormatting>
  <printOptions horizontalCentered="1"/>
  <pageMargins left="0.1968503937007874" right="0.1968503937007874" top="0.5905511811023623" bottom="0.5905511811023623" header="0" footer="0"/>
  <pageSetup horizontalDpi="600" verticalDpi="600" orientation="portrait" paperSize="9" scale="86" r:id="rId1"/>
  <rowBreaks count="1" manualBreakCount="1">
    <brk id="64" max="25" man="1"/>
  </rowBreaks>
  <colBreaks count="2" manualBreakCount="2">
    <brk id="30" max="202" man="1"/>
    <brk id="47" max="201" man="1"/>
  </colBreaks>
</worksheet>
</file>

<file path=xl/worksheets/sheet11.xml><?xml version="1.0" encoding="utf-8"?>
<worksheet xmlns="http://schemas.openxmlformats.org/spreadsheetml/2006/main" xmlns:r="http://schemas.openxmlformats.org/officeDocument/2006/relationships">
  <sheetPr codeName="List17">
    <tabColor rgb="FF0070C0"/>
  </sheetPr>
  <dimension ref="A1:S35"/>
  <sheetViews>
    <sheetView showGridLines="0" tabSelected="1" view="pageBreakPreview" zoomScaleNormal="75" zoomScaleSheetLayoutView="100" zoomScalePageLayoutView="0" workbookViewId="0" topLeftCell="A1">
      <selection activeCell="A1" sqref="A1:IV16384"/>
    </sheetView>
  </sheetViews>
  <sheetFormatPr defaultColWidth="9.00390625" defaultRowHeight="12.75"/>
  <cols>
    <col min="1" max="1" width="3.875" style="98" customWidth="1"/>
    <col min="2" max="2" width="4.125" style="81" customWidth="1"/>
    <col min="3" max="3" width="35.00390625" style="78" customWidth="1"/>
    <col min="4" max="4" width="4.875" style="79" customWidth="1"/>
    <col min="5" max="8" width="22.75390625" style="78" customWidth="1"/>
    <col min="9" max="9" width="0.875" style="78" customWidth="1"/>
    <col min="10" max="16384" width="9.125" style="78" customWidth="1"/>
  </cols>
  <sheetData>
    <row r="1" spans="1:9" ht="27.75" customHeight="1">
      <c r="A1" s="382" t="s">
        <v>64</v>
      </c>
      <c r="B1" s="382"/>
      <c r="C1" s="382"/>
      <c r="D1" s="382"/>
      <c r="E1" s="382"/>
      <c r="F1" s="382"/>
      <c r="G1" s="382"/>
      <c r="H1" s="382"/>
      <c r="I1" s="251"/>
    </row>
    <row r="2" spans="1:12" ht="18.75">
      <c r="A2" s="339" t="s">
        <v>710</v>
      </c>
      <c r="B2" s="339"/>
      <c r="C2" s="339"/>
      <c r="D2" s="339"/>
      <c r="E2" s="339"/>
      <c r="F2" s="339"/>
      <c r="G2" s="339"/>
      <c r="H2" s="339"/>
      <c r="I2" s="250"/>
      <c r="J2" s="15"/>
      <c r="K2" s="15"/>
      <c r="L2" s="15"/>
    </row>
    <row r="3" spans="3:13" ht="15.75">
      <c r="C3" s="79"/>
      <c r="D3" s="82"/>
      <c r="G3" s="113"/>
      <c r="H3" s="75" t="s">
        <v>424</v>
      </c>
      <c r="I3" s="75"/>
      <c r="J3" s="75"/>
      <c r="K3" s="75"/>
      <c r="L3" s="75"/>
      <c r="M3" s="75"/>
    </row>
    <row r="4" spans="1:9" ht="15" customHeight="1">
      <c r="A4" s="127">
        <v>1</v>
      </c>
      <c r="B4" s="115">
        <v>2</v>
      </c>
      <c r="C4" s="116" t="s">
        <v>711</v>
      </c>
      <c r="D4" s="117"/>
      <c r="E4" s="117"/>
      <c r="F4" s="117"/>
      <c r="G4" s="238"/>
      <c r="H4" s="118"/>
      <c r="I4" s="117"/>
    </row>
    <row r="5" spans="1:9" ht="15" customHeight="1">
      <c r="A5" s="127"/>
      <c r="B5" s="119"/>
      <c r="C5" s="117"/>
      <c r="D5" s="383">
        <v>161</v>
      </c>
      <c r="E5" s="120" t="s">
        <v>144</v>
      </c>
      <c r="F5" s="117"/>
      <c r="G5" s="118"/>
      <c r="H5" s="118"/>
      <c r="I5" s="117"/>
    </row>
    <row r="6" spans="1:19" ht="15" customHeight="1">
      <c r="A6" s="127">
        <v>2</v>
      </c>
      <c r="B6" s="115">
        <v>12</v>
      </c>
      <c r="C6" s="121" t="s">
        <v>712</v>
      </c>
      <c r="D6" s="384"/>
      <c r="E6" s="88" t="s">
        <v>713</v>
      </c>
      <c r="F6" s="117"/>
      <c r="G6" s="117"/>
      <c r="H6" s="117"/>
      <c r="I6" s="117"/>
      <c r="K6" s="110"/>
      <c r="L6" s="110"/>
      <c r="M6" s="110"/>
      <c r="N6" s="110"/>
      <c r="O6" s="110"/>
      <c r="P6" s="110"/>
      <c r="Q6" s="110"/>
      <c r="R6" s="110"/>
      <c r="S6" s="110"/>
    </row>
    <row r="7" spans="1:19" ht="15" customHeight="1">
      <c r="A7" s="127"/>
      <c r="B7" s="119"/>
      <c r="C7" s="117"/>
      <c r="D7" s="122"/>
      <c r="E7" s="387">
        <v>169</v>
      </c>
      <c r="F7" s="123" t="s">
        <v>144</v>
      </c>
      <c r="G7" s="117"/>
      <c r="H7" s="117"/>
      <c r="I7" s="117"/>
      <c r="K7" s="110"/>
      <c r="L7" s="110"/>
      <c r="M7" s="110"/>
      <c r="N7" s="110"/>
      <c r="O7" s="110"/>
      <c r="P7" s="110"/>
      <c r="Q7" s="110"/>
      <c r="R7" s="110"/>
      <c r="S7" s="110"/>
    </row>
    <row r="8" spans="1:19" ht="15" customHeight="1">
      <c r="A8" s="127">
        <v>3</v>
      </c>
      <c r="B8" s="115">
        <v>16</v>
      </c>
      <c r="C8" s="121" t="s">
        <v>714</v>
      </c>
      <c r="D8" s="122"/>
      <c r="E8" s="387"/>
      <c r="F8" s="88" t="s">
        <v>715</v>
      </c>
      <c r="G8" s="124"/>
      <c r="H8" s="117"/>
      <c r="I8" s="117"/>
      <c r="K8" s="110"/>
      <c r="L8" s="110"/>
      <c r="M8" s="110"/>
      <c r="N8" s="110"/>
      <c r="O8" s="110"/>
      <c r="P8" s="110"/>
      <c r="Q8" s="110"/>
      <c r="R8" s="110"/>
      <c r="S8" s="110"/>
    </row>
    <row r="9" spans="1:19" ht="15" customHeight="1">
      <c r="A9" s="127"/>
      <c r="B9" s="119"/>
      <c r="C9" s="117"/>
      <c r="D9" s="383">
        <v>162</v>
      </c>
      <c r="E9" s="120" t="s">
        <v>151</v>
      </c>
      <c r="F9" s="125"/>
      <c r="G9" s="124"/>
      <c r="H9" s="117"/>
      <c r="I9" s="117"/>
      <c r="K9" s="110"/>
      <c r="L9" s="110"/>
      <c r="M9" s="110"/>
      <c r="N9" s="110"/>
      <c r="O9" s="110"/>
      <c r="P9" s="110"/>
      <c r="Q9" s="110"/>
      <c r="R9" s="110"/>
      <c r="S9" s="110"/>
    </row>
    <row r="10" spans="1:19" ht="15" customHeight="1">
      <c r="A10" s="127">
        <v>4</v>
      </c>
      <c r="B10" s="115">
        <v>10</v>
      </c>
      <c r="C10" s="126" t="s">
        <v>716</v>
      </c>
      <c r="D10" s="384"/>
      <c r="E10" s="90" t="s">
        <v>717</v>
      </c>
      <c r="F10" s="127"/>
      <c r="G10" s="124"/>
      <c r="H10" s="117"/>
      <c r="I10" s="117"/>
      <c r="K10" s="110"/>
      <c r="L10" s="110"/>
      <c r="M10" s="110"/>
      <c r="N10" s="110"/>
      <c r="O10" s="110"/>
      <c r="P10" s="110"/>
      <c r="Q10" s="110"/>
      <c r="R10" s="110"/>
      <c r="S10" s="110"/>
    </row>
    <row r="11" spans="1:19" ht="15" customHeight="1">
      <c r="A11" s="127"/>
      <c r="B11" s="119"/>
      <c r="C11" s="117"/>
      <c r="D11" s="122"/>
      <c r="E11" s="128"/>
      <c r="F11" s="387">
        <v>173</v>
      </c>
      <c r="G11" s="274" t="s">
        <v>147</v>
      </c>
      <c r="H11" s="117"/>
      <c r="I11" s="117"/>
      <c r="K11" s="110"/>
      <c r="L11" s="110"/>
      <c r="M11" s="110"/>
      <c r="N11" s="110"/>
      <c r="O11" s="110"/>
      <c r="P11" s="110"/>
      <c r="Q11" s="110"/>
      <c r="R11" s="110"/>
      <c r="S11" s="110"/>
    </row>
    <row r="12" spans="1:19" ht="15" customHeight="1">
      <c r="A12" s="127">
        <v>5</v>
      </c>
      <c r="B12" s="115">
        <v>44</v>
      </c>
      <c r="C12" s="126" t="s">
        <v>499</v>
      </c>
      <c r="D12" s="122"/>
      <c r="E12" s="128"/>
      <c r="F12" s="387"/>
      <c r="G12" s="92" t="s">
        <v>718</v>
      </c>
      <c r="H12" s="132"/>
      <c r="I12" s="117"/>
      <c r="K12" s="110"/>
      <c r="L12" s="110"/>
      <c r="M12" s="110"/>
      <c r="N12" s="110"/>
      <c r="O12" s="110"/>
      <c r="P12" s="110"/>
      <c r="Q12" s="110"/>
      <c r="R12" s="110"/>
      <c r="S12" s="110"/>
    </row>
    <row r="13" spans="1:19" ht="15" customHeight="1">
      <c r="A13" s="127"/>
      <c r="B13" s="119"/>
      <c r="C13" s="117"/>
      <c r="D13" s="383">
        <v>163</v>
      </c>
      <c r="E13" s="120" t="s">
        <v>180</v>
      </c>
      <c r="F13" s="127"/>
      <c r="G13" s="220"/>
      <c r="H13" s="132"/>
      <c r="I13" s="117"/>
      <c r="K13" s="110"/>
      <c r="L13" s="110"/>
      <c r="M13" s="110"/>
      <c r="N13" s="110"/>
      <c r="O13" s="110"/>
      <c r="P13" s="110"/>
      <c r="Q13" s="110"/>
      <c r="R13" s="110"/>
      <c r="S13" s="110"/>
    </row>
    <row r="14" spans="1:19" ht="15" customHeight="1">
      <c r="A14" s="127">
        <v>6</v>
      </c>
      <c r="B14" s="115">
        <v>14</v>
      </c>
      <c r="C14" s="121" t="s">
        <v>719</v>
      </c>
      <c r="D14" s="384"/>
      <c r="E14" s="88" t="s">
        <v>720</v>
      </c>
      <c r="F14" s="125"/>
      <c r="G14" s="220"/>
      <c r="H14" s="132"/>
      <c r="I14" s="117"/>
      <c r="K14" s="110"/>
      <c r="L14" s="110"/>
      <c r="M14" s="110"/>
      <c r="N14" s="110"/>
      <c r="O14" s="110"/>
      <c r="P14" s="110"/>
      <c r="Q14" s="110"/>
      <c r="R14" s="110"/>
      <c r="S14" s="110"/>
    </row>
    <row r="15" spans="1:19" ht="15" customHeight="1">
      <c r="A15" s="127"/>
      <c r="B15" s="119"/>
      <c r="C15" s="117"/>
      <c r="D15" s="122"/>
      <c r="E15" s="387">
        <v>170</v>
      </c>
      <c r="F15" s="129" t="s">
        <v>147</v>
      </c>
      <c r="G15" s="220"/>
      <c r="H15" s="132"/>
      <c r="I15" s="117"/>
      <c r="K15" s="110"/>
      <c r="L15" s="110"/>
      <c r="M15" s="110"/>
      <c r="N15" s="110"/>
      <c r="O15" s="110"/>
      <c r="P15" s="110"/>
      <c r="Q15" s="110"/>
      <c r="R15" s="110"/>
      <c r="S15" s="110"/>
    </row>
    <row r="16" spans="1:19" ht="15" customHeight="1">
      <c r="A16" s="127">
        <v>7</v>
      </c>
      <c r="B16" s="115">
        <v>11</v>
      </c>
      <c r="C16" s="121" t="s">
        <v>721</v>
      </c>
      <c r="D16" s="130"/>
      <c r="E16" s="387"/>
      <c r="F16" s="97" t="s">
        <v>722</v>
      </c>
      <c r="G16" s="114"/>
      <c r="H16" s="132"/>
      <c r="I16" s="117"/>
      <c r="K16" s="110"/>
      <c r="L16" s="110"/>
      <c r="M16" s="110"/>
      <c r="N16" s="110"/>
      <c r="O16" s="110"/>
      <c r="P16" s="110"/>
      <c r="Q16" s="110"/>
      <c r="R16" s="110"/>
      <c r="S16" s="110"/>
    </row>
    <row r="17" spans="1:19" ht="15" customHeight="1">
      <c r="A17" s="127"/>
      <c r="B17" s="119"/>
      <c r="C17" s="117"/>
      <c r="D17" s="383">
        <v>164</v>
      </c>
      <c r="E17" s="120" t="s">
        <v>147</v>
      </c>
      <c r="F17" s="131"/>
      <c r="G17" s="114"/>
      <c r="H17" s="132"/>
      <c r="I17" s="117"/>
      <c r="K17" s="110"/>
      <c r="L17" s="110"/>
      <c r="M17" s="110"/>
      <c r="N17" s="110"/>
      <c r="O17" s="110"/>
      <c r="P17" s="110"/>
      <c r="Q17" s="110"/>
      <c r="R17" s="110"/>
      <c r="S17" s="110"/>
    </row>
    <row r="18" spans="1:19" ht="15" customHeight="1">
      <c r="A18" s="127">
        <v>8</v>
      </c>
      <c r="B18" s="115">
        <v>6</v>
      </c>
      <c r="C18" s="116" t="s">
        <v>723</v>
      </c>
      <c r="D18" s="384"/>
      <c r="E18" s="90" t="s">
        <v>724</v>
      </c>
      <c r="F18" s="127"/>
      <c r="G18" s="114"/>
      <c r="H18" s="132"/>
      <c r="I18" s="117"/>
      <c r="K18" s="110"/>
      <c r="L18" s="110"/>
      <c r="M18" s="110"/>
      <c r="N18" s="110"/>
      <c r="O18" s="110"/>
      <c r="P18" s="110"/>
      <c r="Q18" s="110"/>
      <c r="R18" s="110"/>
      <c r="S18" s="110"/>
    </row>
    <row r="19" spans="1:19" ht="15" customHeight="1">
      <c r="A19" s="127"/>
      <c r="B19" s="119"/>
      <c r="C19" s="132"/>
      <c r="D19" s="217"/>
      <c r="E19" s="132"/>
      <c r="F19" s="134"/>
      <c r="G19" s="386">
        <v>175</v>
      </c>
      <c r="H19" s="133" t="s">
        <v>147</v>
      </c>
      <c r="I19" s="133"/>
      <c r="K19" s="110"/>
      <c r="L19" s="110"/>
      <c r="M19" s="110"/>
      <c r="N19" s="110"/>
      <c r="O19" s="110"/>
      <c r="P19" s="110"/>
      <c r="Q19" s="110"/>
      <c r="R19" s="110"/>
      <c r="S19" s="110"/>
    </row>
    <row r="20" spans="1:9" ht="15" customHeight="1">
      <c r="A20" s="127">
        <v>9</v>
      </c>
      <c r="B20" s="216">
        <v>5</v>
      </c>
      <c r="C20" s="132" t="s">
        <v>725</v>
      </c>
      <c r="D20" s="217"/>
      <c r="E20" s="218"/>
      <c r="F20" s="132"/>
      <c r="G20" s="386"/>
      <c r="H20" s="134" t="s">
        <v>726</v>
      </c>
      <c r="I20" s="127"/>
    </row>
    <row r="21" spans="1:9" ht="15" customHeight="1">
      <c r="A21" s="127"/>
      <c r="B21" s="119"/>
      <c r="C21" s="132"/>
      <c r="D21" s="385">
        <v>165</v>
      </c>
      <c r="E21" s="134" t="s">
        <v>149</v>
      </c>
      <c r="F21" s="132"/>
      <c r="G21" s="134"/>
      <c r="H21" s="132"/>
      <c r="I21" s="114"/>
    </row>
    <row r="22" spans="1:9" ht="15" customHeight="1">
      <c r="A22" s="127">
        <v>10</v>
      </c>
      <c r="B22" s="216">
        <v>8</v>
      </c>
      <c r="C22" s="132" t="s">
        <v>727</v>
      </c>
      <c r="D22" s="385"/>
      <c r="E22" s="95" t="s">
        <v>728</v>
      </c>
      <c r="F22" s="132"/>
      <c r="G22" s="134"/>
      <c r="H22" s="132"/>
      <c r="I22" s="114"/>
    </row>
    <row r="23" spans="1:9" ht="15" customHeight="1">
      <c r="A23" s="127"/>
      <c r="B23" s="119"/>
      <c r="C23" s="132"/>
      <c r="D23" s="219"/>
      <c r="E23" s="386">
        <v>171</v>
      </c>
      <c r="F23" s="134" t="s">
        <v>148</v>
      </c>
      <c r="G23" s="134"/>
      <c r="H23" s="132"/>
      <c r="I23" s="114"/>
    </row>
    <row r="24" spans="1:9" ht="15" customHeight="1">
      <c r="A24" s="127">
        <v>11</v>
      </c>
      <c r="B24" s="216">
        <v>17</v>
      </c>
      <c r="C24" s="132" t="s">
        <v>729</v>
      </c>
      <c r="D24" s="219"/>
      <c r="E24" s="386"/>
      <c r="F24" s="95" t="s">
        <v>730</v>
      </c>
      <c r="G24" s="132"/>
      <c r="H24" s="132"/>
      <c r="I24" s="114"/>
    </row>
    <row r="25" spans="1:9" ht="15" customHeight="1">
      <c r="A25" s="127"/>
      <c r="B25" s="119"/>
      <c r="C25" s="132"/>
      <c r="D25" s="385">
        <v>166</v>
      </c>
      <c r="E25" s="134" t="s">
        <v>148</v>
      </c>
      <c r="F25" s="132"/>
      <c r="G25" s="132"/>
      <c r="H25" s="132"/>
      <c r="I25" s="114"/>
    </row>
    <row r="26" spans="1:9" ht="15" customHeight="1">
      <c r="A26" s="127">
        <v>12</v>
      </c>
      <c r="B26" s="216">
        <v>7</v>
      </c>
      <c r="C26" s="132" t="s">
        <v>731</v>
      </c>
      <c r="D26" s="385"/>
      <c r="E26" s="95" t="s">
        <v>732</v>
      </c>
      <c r="F26" s="132"/>
      <c r="G26" s="132"/>
      <c r="H26" s="132"/>
      <c r="I26" s="114"/>
    </row>
    <row r="27" spans="1:9" ht="15" customHeight="1">
      <c r="A27" s="127"/>
      <c r="B27" s="119"/>
      <c r="C27" s="132"/>
      <c r="D27" s="219"/>
      <c r="E27" s="134"/>
      <c r="F27" s="386">
        <v>174</v>
      </c>
      <c r="G27" s="134" t="s">
        <v>129</v>
      </c>
      <c r="H27" s="132"/>
      <c r="I27" s="114"/>
    </row>
    <row r="28" spans="1:9" ht="15" customHeight="1">
      <c r="A28" s="127">
        <v>13</v>
      </c>
      <c r="B28" s="216">
        <v>9</v>
      </c>
      <c r="C28" s="132" t="s">
        <v>733</v>
      </c>
      <c r="D28" s="217"/>
      <c r="E28" s="132"/>
      <c r="F28" s="386"/>
      <c r="G28" s="95" t="s">
        <v>734</v>
      </c>
      <c r="H28" s="133"/>
      <c r="I28" s="114"/>
    </row>
    <row r="29" spans="1:9" ht="15" customHeight="1">
      <c r="A29" s="127"/>
      <c r="B29" s="119"/>
      <c r="C29" s="132"/>
      <c r="D29" s="385">
        <v>167</v>
      </c>
      <c r="E29" s="134" t="s">
        <v>170</v>
      </c>
      <c r="F29" s="218"/>
      <c r="G29" s="132"/>
      <c r="H29" s="134"/>
      <c r="I29" s="114"/>
    </row>
    <row r="30" spans="1:9" ht="15" customHeight="1">
      <c r="A30" s="127">
        <v>14</v>
      </c>
      <c r="B30" s="216">
        <v>32</v>
      </c>
      <c r="C30" s="132" t="s">
        <v>535</v>
      </c>
      <c r="D30" s="385"/>
      <c r="E30" s="95" t="s">
        <v>735</v>
      </c>
      <c r="F30" s="218"/>
      <c r="G30" s="132"/>
      <c r="H30" s="134"/>
      <c r="I30" s="114"/>
    </row>
    <row r="31" spans="1:9" ht="15" customHeight="1">
      <c r="A31" s="127"/>
      <c r="B31" s="119"/>
      <c r="C31" s="132"/>
      <c r="D31" s="217"/>
      <c r="E31" s="386">
        <v>172</v>
      </c>
      <c r="F31" s="134" t="s">
        <v>129</v>
      </c>
      <c r="G31" s="132"/>
      <c r="H31" s="134"/>
      <c r="I31" s="114"/>
    </row>
    <row r="32" spans="1:9" ht="15" customHeight="1">
      <c r="A32" s="127">
        <v>15</v>
      </c>
      <c r="B32" s="216">
        <v>13</v>
      </c>
      <c r="C32" s="132" t="s">
        <v>736</v>
      </c>
      <c r="D32" s="217"/>
      <c r="E32" s="386"/>
      <c r="F32" s="95" t="s">
        <v>737</v>
      </c>
      <c r="G32" s="132"/>
      <c r="H32" s="118"/>
      <c r="I32" s="114"/>
    </row>
    <row r="33" spans="1:9" ht="15" customHeight="1">
      <c r="A33" s="127"/>
      <c r="B33" s="119"/>
      <c r="C33" s="132"/>
      <c r="D33" s="385">
        <v>168</v>
      </c>
      <c r="E33" s="134" t="s">
        <v>129</v>
      </c>
      <c r="F33" s="218"/>
      <c r="G33" s="132"/>
      <c r="H33" s="134"/>
      <c r="I33" s="114"/>
    </row>
    <row r="34" spans="1:9" ht="15" customHeight="1">
      <c r="A34" s="127">
        <v>16</v>
      </c>
      <c r="B34" s="216">
        <v>3</v>
      </c>
      <c r="C34" s="132" t="s">
        <v>738</v>
      </c>
      <c r="D34" s="385"/>
      <c r="E34" s="95" t="s">
        <v>739</v>
      </c>
      <c r="F34" s="218"/>
      <c r="G34" s="132"/>
      <c r="H34" s="134"/>
      <c r="I34" s="114"/>
    </row>
    <row r="35" spans="1:9" ht="15.75">
      <c r="A35" s="123"/>
      <c r="B35" s="119"/>
      <c r="C35" s="117"/>
      <c r="D35" s="117"/>
      <c r="E35" s="117"/>
      <c r="F35" s="117"/>
      <c r="G35" s="117"/>
      <c r="H35" s="117"/>
      <c r="I35" s="117"/>
    </row>
  </sheetData>
  <sheetProtection sheet="1" formatCells="0" formatColumns="0" formatRows="0" insertColumns="0" insertRows="0" deleteColumns="0" deleteRows="0" sort="0" pivotTables="0"/>
  <mergeCells count="17">
    <mergeCell ref="D9:D10"/>
    <mergeCell ref="E7:E8"/>
    <mergeCell ref="A2:H2"/>
    <mergeCell ref="E23:E24"/>
    <mergeCell ref="E15:E16"/>
    <mergeCell ref="F11:F12"/>
    <mergeCell ref="G19:G20"/>
    <mergeCell ref="A1:H1"/>
    <mergeCell ref="D5:D6"/>
    <mergeCell ref="D33:D34"/>
    <mergeCell ref="D29:D30"/>
    <mergeCell ref="D25:D26"/>
    <mergeCell ref="D21:D22"/>
    <mergeCell ref="F27:F28"/>
    <mergeCell ref="D17:D18"/>
    <mergeCell ref="D13:D14"/>
    <mergeCell ref="E31:E32"/>
  </mergeCells>
  <conditionalFormatting sqref="B20 B22 B24 B26 B28 B30 B32 B34">
    <cfRule type="expression" priority="1" dxfId="88" stopIfTrue="1">
      <formula>$A$20=9</formula>
    </cfRule>
  </conditionalFormatting>
  <conditionalFormatting sqref="C20 C34">
    <cfRule type="expression" priority="2" dxfId="348" stopIfTrue="1">
      <formula>$A$20=9</formula>
    </cfRule>
  </conditionalFormatting>
  <conditionalFormatting sqref="C22 C24 C30 C32 E21 E29">
    <cfRule type="expression" priority="3" dxfId="343" stopIfTrue="1">
      <formula>$A$20=9</formula>
    </cfRule>
  </conditionalFormatting>
  <conditionalFormatting sqref="C26 C28">
    <cfRule type="expression" priority="4" dxfId="349" stopIfTrue="1">
      <formula>$A$20=9</formula>
    </cfRule>
  </conditionalFormatting>
  <conditionalFormatting sqref="D21:D22 D25:D26 D29:D30 D33:D34">
    <cfRule type="expression" priority="5" dxfId="350" stopIfTrue="1">
      <formula>$A$20=9</formula>
    </cfRule>
  </conditionalFormatting>
  <conditionalFormatting sqref="E22 E30:F30 F25:F29 G12:G18 G21:G26">
    <cfRule type="expression" priority="6" dxfId="341" stopIfTrue="1">
      <formula>$A$20=9</formula>
    </cfRule>
  </conditionalFormatting>
  <conditionalFormatting sqref="E25 E33 G27">
    <cfRule type="expression" priority="7" dxfId="344" stopIfTrue="1">
      <formula>$A$20=9</formula>
    </cfRule>
  </conditionalFormatting>
  <conditionalFormatting sqref="F23">
    <cfRule type="expression" priority="8" dxfId="351" stopIfTrue="1">
      <formula>$A$20=9</formula>
    </cfRule>
  </conditionalFormatting>
  <conditionalFormatting sqref="F24">
    <cfRule type="expression" priority="9" dxfId="352" stopIfTrue="1">
      <formula>$A$20=9</formula>
    </cfRule>
  </conditionalFormatting>
  <conditionalFormatting sqref="F32">
    <cfRule type="expression" priority="10" dxfId="353" stopIfTrue="1">
      <formula>$A$20=9</formula>
    </cfRule>
  </conditionalFormatting>
  <conditionalFormatting sqref="F31">
    <cfRule type="expression" priority="11" dxfId="354" stopIfTrue="1">
      <formula>$A$20=9</formula>
    </cfRule>
  </conditionalFormatting>
  <conditionalFormatting sqref="H19">
    <cfRule type="expression" priority="12" dxfId="355" stopIfTrue="1">
      <formula>$A$20=9</formula>
    </cfRule>
  </conditionalFormatting>
  <conditionalFormatting sqref="G19:G20">
    <cfRule type="expression" priority="13" dxfId="356" stopIfTrue="1">
      <formula>$A$20=9</formula>
    </cfRule>
  </conditionalFormatting>
  <conditionalFormatting sqref="F11:F12">
    <cfRule type="expression" priority="16" dxfId="341" stopIfTrue="1">
      <formula>$A$20="9"</formula>
    </cfRule>
    <cfRule type="expression" priority="17" dxfId="356" stopIfTrue="1">
      <formula>$A$4="1"</formula>
    </cfRule>
  </conditionalFormatting>
  <printOptions horizontalCentered="1" verticalCentered="1"/>
  <pageMargins left="0.3937007874015748" right="0.5905511811023623" top="0.3937007874015748" bottom="0.3937007874015748" header="0" footer="0"/>
  <pageSetup fitToHeight="0" horizontalDpi="600" verticalDpi="600" orientation="landscape" paperSize="9" scale="92" r:id="rId2"/>
  <drawing r:id="rId1"/>
</worksheet>
</file>

<file path=xl/worksheets/sheet12.xml><?xml version="1.0" encoding="utf-8"?>
<worksheet xmlns="http://schemas.openxmlformats.org/spreadsheetml/2006/main" xmlns:r="http://schemas.openxmlformats.org/officeDocument/2006/relationships">
  <sheetPr codeName="List49">
    <tabColor rgb="FF0070C0"/>
  </sheetPr>
  <dimension ref="A1:M36"/>
  <sheetViews>
    <sheetView showGridLines="0" view="pageBreakPreview" zoomScaleNormal="75" zoomScaleSheetLayoutView="100" zoomScalePageLayoutView="0" workbookViewId="0" topLeftCell="A1">
      <selection activeCell="A1" sqref="A1:IV16384"/>
    </sheetView>
  </sheetViews>
  <sheetFormatPr defaultColWidth="9.00390625" defaultRowHeight="12.75"/>
  <cols>
    <col min="1" max="1" width="4.875" style="98" customWidth="1"/>
    <col min="2" max="2" width="4.125" style="81" customWidth="1"/>
    <col min="3" max="3" width="34.75390625" style="78" customWidth="1"/>
    <col min="4" max="4" width="5.125" style="79" customWidth="1"/>
    <col min="5" max="7" width="22.75390625" style="78" customWidth="1"/>
    <col min="8" max="8" width="22.75390625" style="135" customWidth="1"/>
    <col min="9" max="9" width="0.6171875" style="78" customWidth="1"/>
    <col min="10" max="16384" width="9.125" style="78" customWidth="1"/>
  </cols>
  <sheetData>
    <row r="1" spans="1:11" ht="22.5" customHeight="1">
      <c r="A1" s="338" t="s">
        <v>64</v>
      </c>
      <c r="B1" s="338"/>
      <c r="C1" s="338"/>
      <c r="D1" s="338"/>
      <c r="E1" s="338"/>
      <c r="F1" s="338"/>
      <c r="G1" s="338"/>
      <c r="H1" s="338"/>
      <c r="K1" s="240"/>
    </row>
    <row r="2" spans="1:8" ht="17.25" customHeight="1">
      <c r="A2" s="339" t="s">
        <v>740</v>
      </c>
      <c r="B2" s="339"/>
      <c r="C2" s="339"/>
      <c r="D2" s="339"/>
      <c r="E2" s="339"/>
      <c r="F2" s="339"/>
      <c r="G2" s="339"/>
      <c r="H2" s="339"/>
    </row>
    <row r="3" spans="3:8" ht="13.5" customHeight="1">
      <c r="C3" s="79"/>
      <c r="D3" s="82"/>
      <c r="G3" s="332" t="s">
        <v>424</v>
      </c>
      <c r="H3" s="332"/>
    </row>
    <row r="4" spans="1:10" s="117" customFormat="1" ht="15" customHeight="1">
      <c r="A4" s="127">
        <v>1</v>
      </c>
      <c r="B4" s="216">
        <v>25</v>
      </c>
      <c r="C4" s="275" t="s">
        <v>555</v>
      </c>
      <c r="D4" s="121"/>
      <c r="E4" s="114"/>
      <c r="F4" s="114"/>
      <c r="G4" s="118"/>
      <c r="H4" s="258"/>
      <c r="J4" s="259"/>
    </row>
    <row r="5" spans="1:10" s="117" customFormat="1" ht="15" customHeight="1">
      <c r="A5" s="127"/>
      <c r="B5" s="216"/>
      <c r="C5" s="276"/>
      <c r="D5" s="383">
        <v>177</v>
      </c>
      <c r="E5" s="278" t="s">
        <v>164</v>
      </c>
      <c r="F5" s="114"/>
      <c r="G5" s="118"/>
      <c r="H5" s="261"/>
      <c r="J5" s="259"/>
    </row>
    <row r="6" spans="1:8" s="117" customFormat="1" ht="15" customHeight="1">
      <c r="A6" s="127">
        <v>2</v>
      </c>
      <c r="B6" s="216">
        <v>64</v>
      </c>
      <c r="C6" s="121" t="s">
        <v>532</v>
      </c>
      <c r="D6" s="384"/>
      <c r="E6" s="279" t="s">
        <v>741</v>
      </c>
      <c r="F6" s="114"/>
      <c r="H6" s="262"/>
    </row>
    <row r="7" spans="1:8" s="117" customFormat="1" ht="15" customHeight="1">
      <c r="A7" s="127"/>
      <c r="B7" s="216"/>
      <c r="C7" s="114"/>
      <c r="D7" s="263"/>
      <c r="E7" s="387">
        <v>185</v>
      </c>
      <c r="F7" s="278" t="s">
        <v>187</v>
      </c>
      <c r="H7" s="262"/>
    </row>
    <row r="8" spans="1:8" s="117" customFormat="1" ht="15" customHeight="1">
      <c r="A8" s="127">
        <v>3</v>
      </c>
      <c r="B8" s="216">
        <v>101</v>
      </c>
      <c r="C8" s="121" t="s">
        <v>520</v>
      </c>
      <c r="D8" s="130"/>
      <c r="E8" s="387"/>
      <c r="F8" s="279" t="s">
        <v>742</v>
      </c>
      <c r="G8" s="132"/>
      <c r="H8" s="262"/>
    </row>
    <row r="9" spans="1:8" s="117" customFormat="1" ht="15" customHeight="1">
      <c r="A9" s="127"/>
      <c r="B9" s="216"/>
      <c r="C9" s="276"/>
      <c r="D9" s="383">
        <v>178</v>
      </c>
      <c r="E9" s="280" t="s">
        <v>187</v>
      </c>
      <c r="F9" s="282"/>
      <c r="G9" s="132"/>
      <c r="H9" s="262"/>
    </row>
    <row r="10" spans="1:8" s="117" customFormat="1" ht="15" customHeight="1">
      <c r="A10" s="127">
        <v>4</v>
      </c>
      <c r="B10" s="216">
        <v>52</v>
      </c>
      <c r="C10" s="121" t="s">
        <v>477</v>
      </c>
      <c r="D10" s="384"/>
      <c r="E10" s="127" t="s">
        <v>743</v>
      </c>
      <c r="F10" s="282"/>
      <c r="G10" s="132"/>
      <c r="H10" s="262"/>
    </row>
    <row r="11" spans="1:8" s="117" customFormat="1" ht="15" customHeight="1">
      <c r="A11" s="127"/>
      <c r="B11" s="216"/>
      <c r="C11" s="114"/>
      <c r="D11" s="263"/>
      <c r="E11" s="128"/>
      <c r="F11" s="387">
        <v>189</v>
      </c>
      <c r="G11" s="278" t="s">
        <v>177</v>
      </c>
      <c r="H11" s="262"/>
    </row>
    <row r="12" spans="1:8" s="117" customFormat="1" ht="15" customHeight="1">
      <c r="A12" s="127">
        <v>5</v>
      </c>
      <c r="B12" s="216">
        <v>50</v>
      </c>
      <c r="C12" s="121" t="s">
        <v>478</v>
      </c>
      <c r="D12" s="130"/>
      <c r="E12" s="128"/>
      <c r="F12" s="387"/>
      <c r="G12" s="279" t="s">
        <v>744</v>
      </c>
      <c r="H12" s="132"/>
    </row>
    <row r="13" spans="1:8" s="117" customFormat="1" ht="15" customHeight="1">
      <c r="A13" s="127"/>
      <c r="B13" s="216"/>
      <c r="C13" s="276"/>
      <c r="D13" s="383">
        <v>179</v>
      </c>
      <c r="E13" s="278" t="s">
        <v>185</v>
      </c>
      <c r="F13" s="282"/>
      <c r="G13" s="283"/>
      <c r="H13" s="132"/>
    </row>
    <row r="14" spans="1:8" s="117" customFormat="1" ht="15" customHeight="1">
      <c r="A14" s="127">
        <v>6</v>
      </c>
      <c r="B14" s="216">
        <v>130</v>
      </c>
      <c r="C14" s="121" t="s">
        <v>439</v>
      </c>
      <c r="D14" s="384"/>
      <c r="E14" s="279" t="s">
        <v>745</v>
      </c>
      <c r="F14" s="282"/>
      <c r="G14" s="283"/>
      <c r="H14" s="132"/>
    </row>
    <row r="15" spans="1:13" s="117" customFormat="1" ht="15" customHeight="1">
      <c r="A15" s="127"/>
      <c r="B15" s="216"/>
      <c r="C15" s="114"/>
      <c r="D15" s="263"/>
      <c r="E15" s="387">
        <v>186</v>
      </c>
      <c r="F15" s="280" t="s">
        <v>177</v>
      </c>
      <c r="G15" s="283"/>
      <c r="H15" s="132"/>
      <c r="M15" s="264"/>
    </row>
    <row r="16" spans="1:8" s="117" customFormat="1" ht="15" customHeight="1">
      <c r="A16" s="127">
        <v>7</v>
      </c>
      <c r="B16" s="216">
        <v>69</v>
      </c>
      <c r="C16" s="121" t="s">
        <v>545</v>
      </c>
      <c r="D16" s="130"/>
      <c r="E16" s="387"/>
      <c r="F16" s="127" t="s">
        <v>746</v>
      </c>
      <c r="G16" s="281"/>
      <c r="H16" s="132"/>
    </row>
    <row r="17" spans="1:8" s="117" customFormat="1" ht="15" customHeight="1">
      <c r="A17" s="127"/>
      <c r="B17" s="216" t="s">
        <v>56</v>
      </c>
      <c r="C17" s="276"/>
      <c r="D17" s="383">
        <v>180</v>
      </c>
      <c r="E17" s="280" t="s">
        <v>177</v>
      </c>
      <c r="F17" s="114"/>
      <c r="G17" s="281"/>
      <c r="H17" s="132"/>
    </row>
    <row r="18" spans="1:8" s="117" customFormat="1" ht="15" customHeight="1">
      <c r="A18" s="127">
        <v>8</v>
      </c>
      <c r="B18" s="216">
        <v>41</v>
      </c>
      <c r="C18" s="121" t="s">
        <v>544</v>
      </c>
      <c r="D18" s="384"/>
      <c r="E18" s="127" t="s">
        <v>747</v>
      </c>
      <c r="F18" s="127"/>
      <c r="G18" s="281"/>
      <c r="H18" s="132"/>
    </row>
    <row r="19" spans="1:8" s="117" customFormat="1" ht="15" customHeight="1">
      <c r="A19" s="127"/>
      <c r="B19" s="119"/>
      <c r="C19" s="114"/>
      <c r="D19" s="263"/>
      <c r="E19" s="114"/>
      <c r="F19" s="127"/>
      <c r="G19" s="387">
        <v>191</v>
      </c>
      <c r="H19" s="134" t="s">
        <v>175</v>
      </c>
    </row>
    <row r="20" spans="1:9" s="117" customFormat="1" ht="15" customHeight="1">
      <c r="A20" s="127">
        <v>9</v>
      </c>
      <c r="B20" s="216">
        <v>39</v>
      </c>
      <c r="C20" s="121" t="s">
        <v>588</v>
      </c>
      <c r="D20" s="130"/>
      <c r="E20" s="128"/>
      <c r="F20" s="114"/>
      <c r="G20" s="387"/>
      <c r="H20" s="134" t="s">
        <v>748</v>
      </c>
      <c r="I20" s="114"/>
    </row>
    <row r="21" spans="1:9" s="117" customFormat="1" ht="15" customHeight="1">
      <c r="A21" s="127"/>
      <c r="B21" s="119"/>
      <c r="C21" s="276"/>
      <c r="D21" s="383">
        <v>181</v>
      </c>
      <c r="E21" s="278" t="s">
        <v>175</v>
      </c>
      <c r="F21" s="114"/>
      <c r="G21" s="283"/>
      <c r="H21" s="132"/>
      <c r="I21" s="114"/>
    </row>
    <row r="22" spans="1:9" s="117" customFormat="1" ht="15" customHeight="1">
      <c r="A22" s="127">
        <v>10</v>
      </c>
      <c r="B22" s="216">
        <v>57</v>
      </c>
      <c r="C22" s="121" t="s">
        <v>459</v>
      </c>
      <c r="D22" s="384"/>
      <c r="E22" s="279" t="s">
        <v>749</v>
      </c>
      <c r="F22" s="114"/>
      <c r="G22" s="283"/>
      <c r="H22" s="132"/>
      <c r="I22" s="114"/>
    </row>
    <row r="23" spans="1:9" s="117" customFormat="1" ht="15" customHeight="1">
      <c r="A23" s="127"/>
      <c r="B23" s="119"/>
      <c r="C23" s="114"/>
      <c r="D23" s="260"/>
      <c r="E23" s="387">
        <v>187</v>
      </c>
      <c r="F23" s="278" t="s">
        <v>175</v>
      </c>
      <c r="G23" s="283"/>
      <c r="H23" s="132"/>
      <c r="I23" s="114"/>
    </row>
    <row r="24" spans="1:9" s="117" customFormat="1" ht="15" customHeight="1">
      <c r="A24" s="127">
        <v>11</v>
      </c>
      <c r="B24" s="216">
        <v>86</v>
      </c>
      <c r="C24" s="121" t="s">
        <v>597</v>
      </c>
      <c r="D24" s="277"/>
      <c r="E24" s="387"/>
      <c r="F24" s="279" t="s">
        <v>750</v>
      </c>
      <c r="G24" s="281"/>
      <c r="H24" s="132"/>
      <c r="I24" s="114"/>
    </row>
    <row r="25" spans="1:9" s="117" customFormat="1" ht="15" customHeight="1">
      <c r="A25" s="127"/>
      <c r="B25" s="119"/>
      <c r="C25" s="276"/>
      <c r="D25" s="383">
        <v>182</v>
      </c>
      <c r="E25" s="280" t="s">
        <v>182</v>
      </c>
      <c r="F25" s="281"/>
      <c r="G25" s="281"/>
      <c r="H25" s="132"/>
      <c r="I25" s="114"/>
    </row>
    <row r="26" spans="1:9" s="117" customFormat="1" ht="15" customHeight="1">
      <c r="A26" s="127">
        <v>12</v>
      </c>
      <c r="B26" s="216">
        <v>47</v>
      </c>
      <c r="C26" s="121" t="s">
        <v>498</v>
      </c>
      <c r="D26" s="384"/>
      <c r="E26" s="127" t="s">
        <v>751</v>
      </c>
      <c r="F26" s="281"/>
      <c r="G26" s="281"/>
      <c r="H26" s="132"/>
      <c r="I26" s="114"/>
    </row>
    <row r="27" spans="1:9" s="117" customFormat="1" ht="15" customHeight="1">
      <c r="A27" s="127"/>
      <c r="B27" s="119"/>
      <c r="C27" s="114"/>
      <c r="D27" s="260"/>
      <c r="E27" s="127"/>
      <c r="F27" s="387">
        <v>190</v>
      </c>
      <c r="G27" s="280" t="s">
        <v>175</v>
      </c>
      <c r="H27" s="132"/>
      <c r="I27" s="114"/>
    </row>
    <row r="28" spans="1:9" s="117" customFormat="1" ht="15" customHeight="1">
      <c r="A28" s="127">
        <v>13</v>
      </c>
      <c r="B28" s="216">
        <v>48</v>
      </c>
      <c r="C28" s="121" t="s">
        <v>435</v>
      </c>
      <c r="D28" s="130"/>
      <c r="E28" s="114"/>
      <c r="F28" s="387"/>
      <c r="G28" s="127" t="s">
        <v>752</v>
      </c>
      <c r="H28" s="133"/>
      <c r="I28" s="114"/>
    </row>
    <row r="29" spans="1:9" s="117" customFormat="1" ht="15" customHeight="1">
      <c r="A29" s="127"/>
      <c r="B29" s="119"/>
      <c r="C29" s="276"/>
      <c r="D29" s="383">
        <v>183</v>
      </c>
      <c r="E29" s="278" t="s">
        <v>183</v>
      </c>
      <c r="F29" s="269"/>
      <c r="G29" s="114"/>
      <c r="H29" s="134"/>
      <c r="I29" s="114"/>
    </row>
    <row r="30" spans="1:9" s="117" customFormat="1" ht="15" customHeight="1">
      <c r="A30" s="127">
        <v>14</v>
      </c>
      <c r="B30" s="216">
        <v>89</v>
      </c>
      <c r="C30" s="121" t="s">
        <v>568</v>
      </c>
      <c r="D30" s="384"/>
      <c r="E30" s="279" t="s">
        <v>753</v>
      </c>
      <c r="F30" s="269"/>
      <c r="G30" s="114"/>
      <c r="H30" s="134"/>
      <c r="I30" s="114"/>
    </row>
    <row r="31" spans="1:9" s="117" customFormat="1" ht="15" customHeight="1">
      <c r="A31" s="127"/>
      <c r="B31" s="119"/>
      <c r="C31" s="114"/>
      <c r="D31" s="263"/>
      <c r="E31" s="387">
        <v>188</v>
      </c>
      <c r="F31" s="280" t="s">
        <v>211</v>
      </c>
      <c r="G31" s="114"/>
      <c r="H31" s="134"/>
      <c r="I31" s="114"/>
    </row>
    <row r="32" spans="1:9" s="117" customFormat="1" ht="15" customHeight="1">
      <c r="A32" s="127">
        <v>15</v>
      </c>
      <c r="B32" s="216">
        <v>85</v>
      </c>
      <c r="C32" s="121" t="s">
        <v>508</v>
      </c>
      <c r="D32" s="130"/>
      <c r="E32" s="387"/>
      <c r="F32" s="127" t="s">
        <v>754</v>
      </c>
      <c r="G32" s="114"/>
      <c r="H32" s="106"/>
      <c r="I32" s="114"/>
    </row>
    <row r="33" spans="1:9" s="117" customFormat="1" ht="15" customHeight="1">
      <c r="A33" s="127"/>
      <c r="B33" s="119"/>
      <c r="C33" s="276"/>
      <c r="D33" s="383">
        <v>184</v>
      </c>
      <c r="E33" s="280" t="s">
        <v>211</v>
      </c>
      <c r="F33" s="128"/>
      <c r="G33" s="114"/>
      <c r="H33" s="134"/>
      <c r="I33" s="114"/>
    </row>
    <row r="34" spans="1:9" s="117" customFormat="1" ht="15" customHeight="1">
      <c r="A34" s="127">
        <v>16</v>
      </c>
      <c r="B34" s="216">
        <v>37</v>
      </c>
      <c r="C34" s="275" t="s">
        <v>445</v>
      </c>
      <c r="D34" s="384"/>
      <c r="E34" s="127" t="s">
        <v>755</v>
      </c>
      <c r="F34" s="128"/>
      <c r="G34" s="114"/>
      <c r="H34" s="134"/>
      <c r="I34" s="114"/>
    </row>
    <row r="35" spans="1:8" s="117" customFormat="1" ht="15.75">
      <c r="A35" s="123"/>
      <c r="B35" s="119"/>
      <c r="H35" s="262"/>
    </row>
    <row r="36" spans="1:8" s="117" customFormat="1" ht="15.75">
      <c r="A36" s="123"/>
      <c r="B36" s="119"/>
      <c r="H36" s="262"/>
    </row>
  </sheetData>
  <sheetProtection sheet="1" formatCells="0" formatColumns="0" formatRows="0" insertColumns="0" insertRows="0" deleteColumns="0" deleteRows="0" sort="0" autoFilter="0" pivotTables="0"/>
  <mergeCells count="18">
    <mergeCell ref="A1:H1"/>
    <mergeCell ref="E31:E32"/>
    <mergeCell ref="E23:E24"/>
    <mergeCell ref="D33:D34"/>
    <mergeCell ref="D21:D22"/>
    <mergeCell ref="D17:D18"/>
    <mergeCell ref="D13:D14"/>
    <mergeCell ref="E15:E16"/>
    <mergeCell ref="A2:H2"/>
    <mergeCell ref="G19:G20"/>
    <mergeCell ref="G3:H3"/>
    <mergeCell ref="D29:D30"/>
    <mergeCell ref="D5:D6"/>
    <mergeCell ref="D25:D26"/>
    <mergeCell ref="D9:D10"/>
    <mergeCell ref="E7:E8"/>
    <mergeCell ref="F11:F12"/>
    <mergeCell ref="F27:F28"/>
  </mergeCells>
  <conditionalFormatting sqref="G11">
    <cfRule type="expression" priority="2" dxfId="357" stopIfTrue="1">
      <formula>$F$11=119</formula>
    </cfRule>
    <cfRule type="expression" priority="25" dxfId="358" stopIfTrue="1">
      <formula>$F$11=159</formula>
    </cfRule>
  </conditionalFormatting>
  <conditionalFormatting sqref="H19">
    <cfRule type="expression" priority="1" dxfId="357" stopIfTrue="1">
      <formula>$G$19=175</formula>
    </cfRule>
    <cfRule type="expression" priority="55" dxfId="358" stopIfTrue="1">
      <formula>$G$19=191</formula>
    </cfRule>
  </conditionalFormatting>
  <printOptions horizontalCentered="1" verticalCentered="1"/>
  <pageMargins left="0" right="0" top="0" bottom="0.3937007874015748" header="0" footer="0"/>
  <pageSetup fitToHeight="0"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codeName="List53">
    <tabColor rgb="FF0070C0"/>
  </sheetPr>
  <dimension ref="A1:O198"/>
  <sheetViews>
    <sheetView showGridLines="0" view="pageBreakPreview" zoomScaleNormal="75" zoomScaleSheetLayoutView="100" zoomScalePageLayoutView="0" workbookViewId="0" topLeftCell="A1">
      <selection activeCell="M205" sqref="M205"/>
    </sheetView>
  </sheetViews>
  <sheetFormatPr defaultColWidth="9.00390625" defaultRowHeight="12.75"/>
  <cols>
    <col min="1" max="1" width="4.875" style="98" customWidth="1"/>
    <col min="2" max="2" width="4.125" style="81" customWidth="1"/>
    <col min="3" max="3" width="32.625" style="78" customWidth="1"/>
    <col min="4" max="4" width="5.125" style="79" customWidth="1"/>
    <col min="5" max="7" width="15.75390625" style="78" customWidth="1"/>
    <col min="8" max="8" width="17.00390625" style="135" customWidth="1"/>
    <col min="9" max="9" width="0.6171875" style="78" customWidth="1"/>
    <col min="10" max="16384" width="9.125" style="78" customWidth="1"/>
  </cols>
  <sheetData>
    <row r="1" spans="1:11" ht="22.5" customHeight="1">
      <c r="A1" s="338" t="s">
        <v>64</v>
      </c>
      <c r="B1" s="338"/>
      <c r="C1" s="338"/>
      <c r="D1" s="338"/>
      <c r="E1" s="338"/>
      <c r="F1" s="338"/>
      <c r="G1" s="338"/>
      <c r="H1" s="338"/>
      <c r="K1" s="240"/>
    </row>
    <row r="2" spans="1:8" ht="17.25" customHeight="1">
      <c r="A2" s="339" t="s">
        <v>756</v>
      </c>
      <c r="B2" s="339"/>
      <c r="C2" s="339"/>
      <c r="D2" s="339"/>
      <c r="E2" s="339"/>
      <c r="F2" s="339"/>
      <c r="G2" s="339"/>
      <c r="H2" s="339"/>
    </row>
    <row r="3" spans="3:8" ht="13.5" customHeight="1">
      <c r="C3" s="79"/>
      <c r="D3" s="82"/>
      <c r="G3" s="332" t="s">
        <v>424</v>
      </c>
      <c r="H3" s="332"/>
    </row>
    <row r="4" spans="1:10" ht="12.75" customHeight="1">
      <c r="A4" s="93">
        <v>1</v>
      </c>
      <c r="B4" s="229">
        <v>20</v>
      </c>
      <c r="C4" s="209" t="s">
        <v>600</v>
      </c>
      <c r="D4" s="87"/>
      <c r="E4" s="83"/>
      <c r="F4" s="83"/>
      <c r="G4" s="85"/>
      <c r="H4" s="136" t="s">
        <v>87</v>
      </c>
      <c r="J4" s="240"/>
    </row>
    <row r="5" spans="1:10" ht="12.75" customHeight="1">
      <c r="A5" s="93"/>
      <c r="B5" s="229"/>
      <c r="C5" s="83"/>
      <c r="D5" s="388">
        <v>193</v>
      </c>
      <c r="E5" s="86" t="s">
        <v>160</v>
      </c>
      <c r="F5" s="83"/>
      <c r="G5" s="85"/>
      <c r="H5" s="137"/>
      <c r="J5" s="240"/>
    </row>
    <row r="6" spans="1:8" ht="12.75" customHeight="1">
      <c r="A6" s="93">
        <v>2</v>
      </c>
      <c r="B6" s="229" t="s">
        <v>16</v>
      </c>
      <c r="C6" s="87" t="s">
        <v>15</v>
      </c>
      <c r="D6" s="337"/>
      <c r="E6" s="88" t="s">
        <v>16</v>
      </c>
      <c r="F6" s="83"/>
      <c r="G6" s="79"/>
      <c r="H6" s="138"/>
    </row>
    <row r="7" spans="1:8" ht="12.75" customHeight="1">
      <c r="A7" s="93"/>
      <c r="B7" s="229"/>
      <c r="C7" s="83"/>
      <c r="D7" s="101"/>
      <c r="E7" s="335">
        <v>225</v>
      </c>
      <c r="F7" s="286" t="s">
        <v>160</v>
      </c>
      <c r="G7" s="79"/>
      <c r="H7" s="138"/>
    </row>
    <row r="8" spans="1:8" ht="12.75" customHeight="1">
      <c r="A8" s="93">
        <v>3</v>
      </c>
      <c r="B8" s="229">
        <v>87</v>
      </c>
      <c r="C8" s="87" t="s">
        <v>549</v>
      </c>
      <c r="D8" s="96"/>
      <c r="E8" s="335"/>
      <c r="F8" s="88" t="s">
        <v>757</v>
      </c>
      <c r="G8" s="91"/>
      <c r="H8" s="138"/>
    </row>
    <row r="9" spans="1:8" ht="12.75" customHeight="1">
      <c r="A9" s="93"/>
      <c r="B9" s="229"/>
      <c r="C9" s="83"/>
      <c r="D9" s="388">
        <v>194</v>
      </c>
      <c r="E9" s="141" t="s">
        <v>194</v>
      </c>
      <c r="F9" s="295"/>
      <c r="G9" s="91"/>
      <c r="H9" s="138"/>
    </row>
    <row r="10" spans="1:8" ht="12.75" customHeight="1">
      <c r="A10" s="93">
        <v>4</v>
      </c>
      <c r="B10" s="229">
        <v>59</v>
      </c>
      <c r="C10" s="87" t="s">
        <v>593</v>
      </c>
      <c r="D10" s="337"/>
      <c r="E10" s="93" t="s">
        <v>758</v>
      </c>
      <c r="F10" s="295"/>
      <c r="G10" s="91"/>
      <c r="H10" s="138"/>
    </row>
    <row r="11" spans="1:8" ht="12.75" customHeight="1">
      <c r="A11" s="93"/>
      <c r="B11" s="229"/>
      <c r="C11" s="83"/>
      <c r="D11" s="101"/>
      <c r="E11" s="94"/>
      <c r="F11" s="335">
        <v>241</v>
      </c>
      <c r="G11" s="286" t="s">
        <v>160</v>
      </c>
      <c r="H11" s="138"/>
    </row>
    <row r="12" spans="1:8" ht="12.75" customHeight="1">
      <c r="A12" s="93">
        <v>5</v>
      </c>
      <c r="B12" s="229">
        <v>90</v>
      </c>
      <c r="C12" s="87" t="s">
        <v>581</v>
      </c>
      <c r="D12" s="96"/>
      <c r="E12" s="94"/>
      <c r="F12" s="335"/>
      <c r="G12" s="88" t="s">
        <v>759</v>
      </c>
      <c r="H12" s="91"/>
    </row>
    <row r="13" spans="1:8" ht="12.75" customHeight="1">
      <c r="A13" s="93"/>
      <c r="B13" s="229"/>
      <c r="C13" s="83"/>
      <c r="D13" s="388">
        <v>195</v>
      </c>
      <c r="E13" s="86" t="s">
        <v>231</v>
      </c>
      <c r="F13" s="295"/>
      <c r="G13" s="297"/>
      <c r="H13" s="91"/>
    </row>
    <row r="14" spans="1:8" ht="12.75" customHeight="1">
      <c r="A14" s="93">
        <v>6</v>
      </c>
      <c r="B14" s="229">
        <v>131</v>
      </c>
      <c r="C14" s="87" t="s">
        <v>430</v>
      </c>
      <c r="D14" s="337"/>
      <c r="E14" s="88" t="s">
        <v>760</v>
      </c>
      <c r="F14" s="295"/>
      <c r="G14" s="297"/>
      <c r="H14" s="91"/>
    </row>
    <row r="15" spans="1:13" ht="12.75" customHeight="1">
      <c r="A15" s="93"/>
      <c r="B15" s="229"/>
      <c r="C15" s="83"/>
      <c r="D15" s="101"/>
      <c r="E15" s="335">
        <v>226</v>
      </c>
      <c r="F15" s="293" t="s">
        <v>231</v>
      </c>
      <c r="G15" s="297"/>
      <c r="H15" s="91"/>
      <c r="M15" s="249"/>
    </row>
    <row r="16" spans="1:8" ht="12.75" customHeight="1">
      <c r="A16" s="93">
        <v>7</v>
      </c>
      <c r="B16" s="229">
        <v>188</v>
      </c>
      <c r="C16" s="87" t="s">
        <v>579</v>
      </c>
      <c r="D16" s="96"/>
      <c r="E16" s="335"/>
      <c r="F16" s="93" t="s">
        <v>761</v>
      </c>
      <c r="G16" s="294"/>
      <c r="H16" s="91"/>
    </row>
    <row r="17" spans="1:8" ht="12.75" customHeight="1">
      <c r="A17" s="93"/>
      <c r="B17" s="229" t="s">
        <v>56</v>
      </c>
      <c r="C17" s="83"/>
      <c r="D17" s="388">
        <v>196</v>
      </c>
      <c r="E17" s="141" t="s">
        <v>223</v>
      </c>
      <c r="F17" s="102"/>
      <c r="G17" s="294"/>
      <c r="H17" s="91"/>
    </row>
    <row r="18" spans="1:8" ht="12.75" customHeight="1">
      <c r="A18" s="93">
        <v>8</v>
      </c>
      <c r="B18" s="229">
        <v>104</v>
      </c>
      <c r="C18" s="87" t="s">
        <v>583</v>
      </c>
      <c r="D18" s="337"/>
      <c r="E18" s="93" t="s">
        <v>762</v>
      </c>
      <c r="F18" s="93"/>
      <c r="G18" s="294"/>
      <c r="H18" s="91"/>
    </row>
    <row r="19" spans="1:8" ht="12.75" customHeight="1">
      <c r="A19" s="93"/>
      <c r="C19" s="83"/>
      <c r="D19" s="101"/>
      <c r="E19" s="102"/>
      <c r="F19" s="93"/>
      <c r="G19" s="335">
        <v>249</v>
      </c>
      <c r="H19" s="272" t="s">
        <v>218</v>
      </c>
    </row>
    <row r="20" spans="1:9" ht="12.75" customHeight="1">
      <c r="A20" s="93">
        <v>9</v>
      </c>
      <c r="B20" s="229">
        <v>159</v>
      </c>
      <c r="C20" s="87" t="s">
        <v>470</v>
      </c>
      <c r="D20" s="96"/>
      <c r="E20" s="94"/>
      <c r="F20" s="102"/>
      <c r="G20" s="335"/>
      <c r="H20" s="290" t="s">
        <v>763</v>
      </c>
      <c r="I20" s="102"/>
    </row>
    <row r="21" spans="1:9" ht="12.75" customHeight="1">
      <c r="A21" s="93"/>
      <c r="C21" s="83"/>
      <c r="D21" s="388">
        <v>197</v>
      </c>
      <c r="E21" s="86" t="s">
        <v>240</v>
      </c>
      <c r="F21" s="83"/>
      <c r="G21" s="297"/>
      <c r="H21" s="298"/>
      <c r="I21" s="102"/>
    </row>
    <row r="22" spans="1:9" ht="12.75" customHeight="1">
      <c r="A22" s="93">
        <v>10</v>
      </c>
      <c r="B22" s="229">
        <v>103</v>
      </c>
      <c r="C22" s="87" t="s">
        <v>428</v>
      </c>
      <c r="D22" s="337"/>
      <c r="E22" s="88" t="s">
        <v>764</v>
      </c>
      <c r="F22" s="83"/>
      <c r="G22" s="297"/>
      <c r="H22" s="298"/>
      <c r="I22" s="102"/>
    </row>
    <row r="23" spans="1:9" ht="12.75" customHeight="1">
      <c r="A23" s="93"/>
      <c r="C23" s="83"/>
      <c r="D23" s="104"/>
      <c r="E23" s="335">
        <v>227</v>
      </c>
      <c r="F23" s="286" t="s">
        <v>233</v>
      </c>
      <c r="G23" s="297"/>
      <c r="H23" s="298"/>
      <c r="I23" s="102"/>
    </row>
    <row r="24" spans="1:9" ht="12.75" customHeight="1">
      <c r="A24" s="93">
        <v>11</v>
      </c>
      <c r="B24" s="229">
        <v>200</v>
      </c>
      <c r="C24" s="87" t="s">
        <v>474</v>
      </c>
      <c r="D24" s="109"/>
      <c r="E24" s="335"/>
      <c r="F24" s="88" t="s">
        <v>765</v>
      </c>
      <c r="G24" s="294"/>
      <c r="H24" s="298"/>
      <c r="I24" s="102"/>
    </row>
    <row r="25" spans="1:9" ht="12.75" customHeight="1">
      <c r="A25" s="93"/>
      <c r="C25" s="83"/>
      <c r="D25" s="388">
        <v>198</v>
      </c>
      <c r="E25" s="141" t="s">
        <v>233</v>
      </c>
      <c r="F25" s="294"/>
      <c r="G25" s="294"/>
      <c r="H25" s="298"/>
      <c r="I25" s="102"/>
    </row>
    <row r="26" spans="1:9" ht="12.75" customHeight="1">
      <c r="A26" s="93">
        <v>12</v>
      </c>
      <c r="B26" s="229">
        <v>139</v>
      </c>
      <c r="C26" s="87" t="s">
        <v>538</v>
      </c>
      <c r="D26" s="337"/>
      <c r="E26" s="93" t="s">
        <v>766</v>
      </c>
      <c r="F26" s="294"/>
      <c r="G26" s="294"/>
      <c r="H26" s="298"/>
      <c r="I26" s="102"/>
    </row>
    <row r="27" spans="1:9" ht="12.75" customHeight="1">
      <c r="A27" s="93"/>
      <c r="C27" s="83"/>
      <c r="D27" s="104"/>
      <c r="E27" s="93"/>
      <c r="F27" s="335">
        <v>242</v>
      </c>
      <c r="G27" s="293" t="s">
        <v>218</v>
      </c>
      <c r="H27" s="298"/>
      <c r="I27" s="102"/>
    </row>
    <row r="28" spans="1:9" ht="12.75" customHeight="1">
      <c r="A28" s="93">
        <v>13</v>
      </c>
      <c r="B28" s="229">
        <v>55</v>
      </c>
      <c r="C28" s="87" t="s">
        <v>437</v>
      </c>
      <c r="D28" s="96"/>
      <c r="E28" s="83"/>
      <c r="F28" s="335"/>
      <c r="G28" s="93" t="s">
        <v>767</v>
      </c>
      <c r="H28" s="299"/>
      <c r="I28" s="102"/>
    </row>
    <row r="29" spans="1:9" ht="12.75" customHeight="1">
      <c r="A29" s="93"/>
      <c r="C29" s="102"/>
      <c r="D29" s="388">
        <v>199</v>
      </c>
      <c r="E29" s="86" t="s">
        <v>218</v>
      </c>
      <c r="F29" s="268"/>
      <c r="G29" s="83"/>
      <c r="H29" s="297"/>
      <c r="I29" s="102"/>
    </row>
    <row r="30" spans="1:9" ht="12.75" customHeight="1">
      <c r="A30" s="93">
        <v>14</v>
      </c>
      <c r="B30" s="229">
        <v>95</v>
      </c>
      <c r="C30" s="87" t="s">
        <v>506</v>
      </c>
      <c r="D30" s="337"/>
      <c r="E30" s="88" t="s">
        <v>768</v>
      </c>
      <c r="F30" s="268"/>
      <c r="G30" s="83"/>
      <c r="H30" s="297"/>
      <c r="I30" s="102"/>
    </row>
    <row r="31" spans="1:9" ht="12.75" customHeight="1">
      <c r="A31" s="93"/>
      <c r="C31" s="83"/>
      <c r="D31" s="101"/>
      <c r="E31" s="335">
        <v>228</v>
      </c>
      <c r="F31" s="293" t="s">
        <v>218</v>
      </c>
      <c r="G31" s="83"/>
      <c r="H31" s="297"/>
      <c r="I31" s="102"/>
    </row>
    <row r="32" spans="1:9" ht="12.75" customHeight="1">
      <c r="A32" s="93">
        <v>15</v>
      </c>
      <c r="B32" s="229">
        <v>80</v>
      </c>
      <c r="C32" s="87" t="s">
        <v>516</v>
      </c>
      <c r="D32" s="96"/>
      <c r="E32" s="335"/>
      <c r="F32" s="93" t="s">
        <v>769</v>
      </c>
      <c r="G32" s="83"/>
      <c r="H32" s="300"/>
      <c r="I32" s="102"/>
    </row>
    <row r="33" spans="1:9" ht="12.75" customHeight="1">
      <c r="A33" s="93"/>
      <c r="C33" s="83"/>
      <c r="D33" s="388">
        <v>200</v>
      </c>
      <c r="E33" s="141" t="s">
        <v>208</v>
      </c>
      <c r="F33" s="94"/>
      <c r="G33" s="83"/>
      <c r="H33" s="297"/>
      <c r="I33" s="102"/>
    </row>
    <row r="34" spans="1:9" ht="12.75" customHeight="1">
      <c r="A34" s="93">
        <v>16</v>
      </c>
      <c r="B34" s="229">
        <v>42</v>
      </c>
      <c r="C34" s="209" t="s">
        <v>524</v>
      </c>
      <c r="D34" s="337"/>
      <c r="E34" s="93" t="s">
        <v>770</v>
      </c>
      <c r="F34" s="94"/>
      <c r="G34" s="83"/>
      <c r="H34" s="297"/>
      <c r="I34" s="102"/>
    </row>
    <row r="35" spans="1:9" ht="15.75" customHeight="1">
      <c r="A35" s="93"/>
      <c r="B35" s="83"/>
      <c r="C35" s="135"/>
      <c r="D35" s="135"/>
      <c r="E35" s="135"/>
      <c r="F35" s="99"/>
      <c r="G35" s="389">
        <v>253</v>
      </c>
      <c r="H35" s="301" t="s">
        <v>189</v>
      </c>
      <c r="I35" s="102"/>
    </row>
    <row r="36" spans="1:9" ht="12.75" customHeight="1">
      <c r="A36" s="93">
        <v>17</v>
      </c>
      <c r="B36" s="229">
        <v>36</v>
      </c>
      <c r="C36" s="209" t="s">
        <v>534</v>
      </c>
      <c r="D36" s="289"/>
      <c r="E36" s="135"/>
      <c r="F36" s="108"/>
      <c r="G36" s="389"/>
      <c r="H36" s="302" t="s">
        <v>771</v>
      </c>
      <c r="I36" s="102"/>
    </row>
    <row r="37" spans="1:9" ht="12.75" customHeight="1">
      <c r="A37" s="93"/>
      <c r="B37" s="83"/>
      <c r="C37" s="108"/>
      <c r="D37" s="390">
        <v>201</v>
      </c>
      <c r="E37" s="142" t="s">
        <v>197</v>
      </c>
      <c r="F37" s="108"/>
      <c r="G37" s="95"/>
      <c r="H37" s="297"/>
      <c r="I37" s="102"/>
    </row>
    <row r="38" spans="1:9" ht="12.75" customHeight="1">
      <c r="A38" s="93">
        <v>18</v>
      </c>
      <c r="B38" s="229">
        <v>62</v>
      </c>
      <c r="C38" s="209" t="s">
        <v>504</v>
      </c>
      <c r="D38" s="391"/>
      <c r="E38" s="290" t="s">
        <v>772</v>
      </c>
      <c r="F38" s="99"/>
      <c r="G38" s="95"/>
      <c r="H38" s="297"/>
      <c r="I38" s="102"/>
    </row>
    <row r="39" spans="1:9" ht="12.75" customHeight="1">
      <c r="A39" s="93"/>
      <c r="B39" s="83"/>
      <c r="C39" s="108"/>
      <c r="D39" s="108"/>
      <c r="E39" s="392">
        <v>229</v>
      </c>
      <c r="F39" s="272" t="s">
        <v>197</v>
      </c>
      <c r="G39" s="95"/>
      <c r="H39" s="297"/>
      <c r="I39" s="102"/>
    </row>
    <row r="40" spans="1:9" ht="12.75" customHeight="1">
      <c r="A40" s="93">
        <v>19</v>
      </c>
      <c r="B40" s="229">
        <v>98</v>
      </c>
      <c r="C40" s="209" t="s">
        <v>591</v>
      </c>
      <c r="D40" s="288"/>
      <c r="E40" s="392"/>
      <c r="F40" s="290" t="s">
        <v>773</v>
      </c>
      <c r="G40" s="95"/>
      <c r="H40" s="297"/>
      <c r="I40" s="102"/>
    </row>
    <row r="41" spans="1:9" ht="12.75" customHeight="1">
      <c r="A41" s="93"/>
      <c r="B41" s="83"/>
      <c r="C41" s="91"/>
      <c r="D41" s="388">
        <v>202</v>
      </c>
      <c r="E41" s="292" t="s">
        <v>219</v>
      </c>
      <c r="F41" s="291"/>
      <c r="G41" s="95"/>
      <c r="H41" s="297"/>
      <c r="I41" s="102"/>
    </row>
    <row r="42" spans="1:9" ht="12.75" customHeight="1">
      <c r="A42" s="93">
        <v>20</v>
      </c>
      <c r="B42" s="229">
        <v>189</v>
      </c>
      <c r="C42" s="209" t="s">
        <v>522</v>
      </c>
      <c r="D42" s="337"/>
      <c r="E42" s="95" t="s">
        <v>774</v>
      </c>
      <c r="F42" s="291"/>
      <c r="G42" s="95"/>
      <c r="H42" s="297"/>
      <c r="I42" s="102"/>
    </row>
    <row r="43" spans="1:9" ht="12.75" customHeight="1">
      <c r="A43" s="93"/>
      <c r="B43" s="83"/>
      <c r="C43" s="91"/>
      <c r="D43" s="243"/>
      <c r="E43" s="91"/>
      <c r="F43" s="392">
        <v>243</v>
      </c>
      <c r="G43" s="272" t="s">
        <v>189</v>
      </c>
      <c r="H43" s="297"/>
      <c r="I43" s="102"/>
    </row>
    <row r="44" spans="1:9" ht="12.75" customHeight="1">
      <c r="A44" s="93">
        <v>21</v>
      </c>
      <c r="B44" s="229">
        <v>112</v>
      </c>
      <c r="C44" s="209" t="s">
        <v>495</v>
      </c>
      <c r="D44" s="288"/>
      <c r="E44" s="91"/>
      <c r="F44" s="392"/>
      <c r="G44" s="290" t="s">
        <v>775</v>
      </c>
      <c r="H44" s="297"/>
      <c r="I44" s="102"/>
    </row>
    <row r="45" spans="1:9" ht="12.75" customHeight="1">
      <c r="A45" s="93"/>
      <c r="B45" s="83"/>
      <c r="C45" s="91"/>
      <c r="D45" s="388">
        <v>203</v>
      </c>
      <c r="E45" s="142" t="s">
        <v>226</v>
      </c>
      <c r="F45" s="291"/>
      <c r="G45" s="297"/>
      <c r="H45" s="297"/>
      <c r="I45" s="102"/>
    </row>
    <row r="46" spans="1:9" ht="12.75" customHeight="1">
      <c r="A46" s="93">
        <v>22</v>
      </c>
      <c r="B46" s="229">
        <v>190</v>
      </c>
      <c r="C46" s="209" t="s">
        <v>590</v>
      </c>
      <c r="D46" s="337"/>
      <c r="E46" s="290" t="s">
        <v>776</v>
      </c>
      <c r="F46" s="291"/>
      <c r="G46" s="297"/>
      <c r="H46" s="297"/>
      <c r="I46" s="102"/>
    </row>
    <row r="47" spans="1:9" ht="12.75" customHeight="1">
      <c r="A47" s="93"/>
      <c r="B47" s="83"/>
      <c r="C47" s="91"/>
      <c r="D47" s="243"/>
      <c r="E47" s="335">
        <v>230</v>
      </c>
      <c r="F47" s="296" t="s">
        <v>189</v>
      </c>
      <c r="G47" s="297"/>
      <c r="H47" s="297"/>
      <c r="I47" s="102"/>
    </row>
    <row r="48" spans="1:9" ht="12.75" customHeight="1">
      <c r="A48" s="93">
        <v>23</v>
      </c>
      <c r="B48" s="229">
        <v>54</v>
      </c>
      <c r="C48" s="209" t="s">
        <v>567</v>
      </c>
      <c r="D48" s="288"/>
      <c r="E48" s="335"/>
      <c r="F48" s="95" t="s">
        <v>777</v>
      </c>
      <c r="G48" s="297"/>
      <c r="H48" s="297"/>
      <c r="I48" s="102"/>
    </row>
    <row r="49" spans="1:9" ht="12.75" customHeight="1">
      <c r="A49" s="93"/>
      <c r="B49" s="83"/>
      <c r="C49" s="91"/>
      <c r="D49" s="388">
        <v>204</v>
      </c>
      <c r="E49" s="292" t="s">
        <v>189</v>
      </c>
      <c r="F49" s="99"/>
      <c r="G49" s="297"/>
      <c r="H49" s="297"/>
      <c r="I49" s="102"/>
    </row>
    <row r="50" spans="1:9" ht="12.75" customHeight="1">
      <c r="A50" s="93">
        <v>24</v>
      </c>
      <c r="B50" s="229">
        <v>192</v>
      </c>
      <c r="C50" s="209" t="s">
        <v>463</v>
      </c>
      <c r="D50" s="337"/>
      <c r="E50" s="95" t="s">
        <v>778</v>
      </c>
      <c r="F50" s="99"/>
      <c r="G50" s="297"/>
      <c r="H50" s="297"/>
      <c r="I50" s="102"/>
    </row>
    <row r="51" spans="1:9" ht="12.75" customHeight="1">
      <c r="A51" s="93"/>
      <c r="B51" s="83"/>
      <c r="C51" s="91"/>
      <c r="D51" s="243"/>
      <c r="E51" s="91"/>
      <c r="F51" s="99"/>
      <c r="G51" s="392">
        <v>250</v>
      </c>
      <c r="H51" s="296" t="s">
        <v>189</v>
      </c>
      <c r="I51" s="102"/>
    </row>
    <row r="52" spans="1:8" ht="12.75" customHeight="1">
      <c r="A52" s="93">
        <v>25</v>
      </c>
      <c r="B52" s="229">
        <v>194</v>
      </c>
      <c r="C52" s="209" t="s">
        <v>595</v>
      </c>
      <c r="D52" s="288"/>
      <c r="E52" s="91"/>
      <c r="F52" s="99"/>
      <c r="G52" s="392"/>
      <c r="H52" s="95" t="s">
        <v>779</v>
      </c>
    </row>
    <row r="53" spans="1:8" ht="12.75" customHeight="1">
      <c r="A53" s="93"/>
      <c r="B53" s="83"/>
      <c r="C53" s="91"/>
      <c r="D53" s="388">
        <v>205</v>
      </c>
      <c r="E53" s="142" t="s">
        <v>287</v>
      </c>
      <c r="F53" s="99"/>
      <c r="G53" s="297"/>
      <c r="H53" s="95"/>
    </row>
    <row r="54" spans="1:8" ht="12.75" customHeight="1">
      <c r="A54" s="93">
        <v>26</v>
      </c>
      <c r="B54" s="229">
        <v>108</v>
      </c>
      <c r="C54" s="209" t="s">
        <v>557</v>
      </c>
      <c r="D54" s="337"/>
      <c r="E54" s="290" t="s">
        <v>780</v>
      </c>
      <c r="F54" s="99"/>
      <c r="G54" s="297"/>
      <c r="H54" s="95"/>
    </row>
    <row r="55" spans="1:8" ht="12.75" customHeight="1">
      <c r="A55" s="93"/>
      <c r="B55" s="83"/>
      <c r="C55" s="91"/>
      <c r="D55" s="243"/>
      <c r="E55" s="335">
        <v>231</v>
      </c>
      <c r="F55" s="272" t="s">
        <v>232</v>
      </c>
      <c r="G55" s="297"/>
      <c r="H55" s="95"/>
    </row>
    <row r="56" spans="1:8" ht="12.75" customHeight="1">
      <c r="A56" s="93">
        <v>27</v>
      </c>
      <c r="B56" s="229">
        <v>138</v>
      </c>
      <c r="C56" s="209" t="s">
        <v>492</v>
      </c>
      <c r="D56" s="288"/>
      <c r="E56" s="335"/>
      <c r="F56" s="290" t="s">
        <v>781</v>
      </c>
      <c r="G56" s="297"/>
      <c r="H56" s="95"/>
    </row>
    <row r="57" spans="1:8" ht="12.75" customHeight="1">
      <c r="A57" s="93"/>
      <c r="B57" s="83"/>
      <c r="C57" s="91"/>
      <c r="D57" s="388">
        <v>206</v>
      </c>
      <c r="E57" s="292" t="s">
        <v>232</v>
      </c>
      <c r="F57" s="291"/>
      <c r="G57" s="297"/>
      <c r="H57" s="95"/>
    </row>
    <row r="58" spans="1:8" ht="12.75" customHeight="1">
      <c r="A58" s="93">
        <v>28</v>
      </c>
      <c r="B58" s="229">
        <v>193</v>
      </c>
      <c r="C58" s="209" t="s">
        <v>585</v>
      </c>
      <c r="D58" s="337"/>
      <c r="E58" s="95" t="s">
        <v>782</v>
      </c>
      <c r="F58" s="291"/>
      <c r="G58" s="297"/>
      <c r="H58" s="95"/>
    </row>
    <row r="59" spans="1:8" ht="12.75" customHeight="1">
      <c r="A59" s="93"/>
      <c r="B59" s="83"/>
      <c r="C59" s="91"/>
      <c r="D59" s="243"/>
      <c r="E59" s="91"/>
      <c r="F59" s="392">
        <v>244</v>
      </c>
      <c r="G59" s="296" t="s">
        <v>202</v>
      </c>
      <c r="H59" s="95"/>
    </row>
    <row r="60" spans="1:8" ht="12.75" customHeight="1">
      <c r="A60" s="93">
        <v>29</v>
      </c>
      <c r="B60" s="229">
        <v>61</v>
      </c>
      <c r="C60" s="209" t="s">
        <v>448</v>
      </c>
      <c r="D60" s="288"/>
      <c r="E60" s="91"/>
      <c r="F60" s="392"/>
      <c r="G60" s="95" t="s">
        <v>783</v>
      </c>
      <c r="H60" s="95"/>
    </row>
    <row r="61" spans="1:8" ht="12.75" customHeight="1">
      <c r="A61" s="93"/>
      <c r="B61" s="83"/>
      <c r="C61" s="91"/>
      <c r="D61" s="388">
        <v>207</v>
      </c>
      <c r="E61" s="142" t="s">
        <v>196</v>
      </c>
      <c r="F61" s="291"/>
      <c r="G61" s="95"/>
      <c r="H61" s="95"/>
    </row>
    <row r="62" spans="1:8" ht="12.75" customHeight="1">
      <c r="A62" s="93">
        <v>30</v>
      </c>
      <c r="B62" s="229">
        <v>205</v>
      </c>
      <c r="C62" s="209" t="s">
        <v>563</v>
      </c>
      <c r="D62" s="337"/>
      <c r="E62" s="290" t="s">
        <v>784</v>
      </c>
      <c r="F62" s="291"/>
      <c r="G62" s="95"/>
      <c r="H62" s="95"/>
    </row>
    <row r="63" spans="1:8" ht="12.75" customHeight="1">
      <c r="A63" s="93"/>
      <c r="B63" s="83"/>
      <c r="C63" s="91"/>
      <c r="D63" s="243"/>
      <c r="E63" s="335">
        <v>232</v>
      </c>
      <c r="F63" s="296" t="s">
        <v>202</v>
      </c>
      <c r="G63" s="95"/>
      <c r="H63" s="95"/>
    </row>
    <row r="64" spans="1:8" ht="12.75" customHeight="1">
      <c r="A64" s="93">
        <v>31</v>
      </c>
      <c r="B64" s="229">
        <v>71</v>
      </c>
      <c r="C64" s="209" t="s">
        <v>493</v>
      </c>
      <c r="D64" s="288"/>
      <c r="E64" s="335"/>
      <c r="F64" s="95" t="s">
        <v>785</v>
      </c>
      <c r="G64" s="95"/>
      <c r="H64" s="95"/>
    </row>
    <row r="65" spans="1:8" ht="12.75" customHeight="1">
      <c r="A65" s="93"/>
      <c r="B65" s="83"/>
      <c r="C65" s="91"/>
      <c r="D65" s="388">
        <v>208</v>
      </c>
      <c r="E65" s="292" t="s">
        <v>202</v>
      </c>
      <c r="F65" s="99"/>
      <c r="G65" s="95"/>
      <c r="H65" s="95"/>
    </row>
    <row r="66" spans="1:8" ht="12.75" customHeight="1">
      <c r="A66" s="93">
        <v>32</v>
      </c>
      <c r="B66" s="229">
        <v>33</v>
      </c>
      <c r="C66" s="209" t="s">
        <v>444</v>
      </c>
      <c r="D66" s="337"/>
      <c r="E66" s="211" t="s">
        <v>786</v>
      </c>
      <c r="F66" s="99"/>
      <c r="G66" s="95"/>
      <c r="H66" s="95"/>
    </row>
    <row r="67" spans="1:8" ht="25.5">
      <c r="A67" s="393" t="s">
        <v>64</v>
      </c>
      <c r="B67" s="393"/>
      <c r="C67" s="393"/>
      <c r="D67" s="393"/>
      <c r="E67" s="393"/>
      <c r="F67" s="393"/>
      <c r="G67" s="393"/>
      <c r="H67" s="393"/>
    </row>
    <row r="68" spans="1:8" ht="17.25" customHeight="1">
      <c r="A68" s="339" t="s">
        <v>756</v>
      </c>
      <c r="B68" s="339"/>
      <c r="C68" s="339"/>
      <c r="D68" s="339"/>
      <c r="E68" s="339"/>
      <c r="F68" s="339"/>
      <c r="G68" s="339"/>
      <c r="H68" s="339"/>
    </row>
    <row r="69" spans="3:8" ht="15.75">
      <c r="C69" s="79"/>
      <c r="D69" s="82"/>
      <c r="H69" s="76" t="s">
        <v>424</v>
      </c>
    </row>
    <row r="70" spans="1:8" ht="15.75">
      <c r="A70" s="93">
        <v>33</v>
      </c>
      <c r="B70" s="229">
        <v>26</v>
      </c>
      <c r="C70" s="209" t="s">
        <v>467</v>
      </c>
      <c r="D70" s="87"/>
      <c r="E70" s="83"/>
      <c r="F70" s="83"/>
      <c r="G70" s="244"/>
      <c r="H70" s="257" t="s">
        <v>63</v>
      </c>
    </row>
    <row r="71" spans="1:7" ht="13.5">
      <c r="A71" s="93"/>
      <c r="B71" s="229"/>
      <c r="C71" s="83"/>
      <c r="D71" s="388">
        <v>209</v>
      </c>
      <c r="E71" s="86" t="s">
        <v>165</v>
      </c>
      <c r="F71" s="83"/>
      <c r="G71" s="244"/>
    </row>
    <row r="72" spans="1:7" ht="12.75">
      <c r="A72" s="93">
        <v>34</v>
      </c>
      <c r="B72" s="229" t="s">
        <v>16</v>
      </c>
      <c r="C72" s="87" t="s">
        <v>15</v>
      </c>
      <c r="D72" s="337"/>
      <c r="E72" s="88" t="s">
        <v>16</v>
      </c>
      <c r="F72" s="83"/>
      <c r="G72" s="83"/>
    </row>
    <row r="73" spans="1:7" ht="12.75">
      <c r="A73" s="93"/>
      <c r="B73" s="229"/>
      <c r="C73" s="79"/>
      <c r="D73" s="101"/>
      <c r="E73" s="335">
        <v>233</v>
      </c>
      <c r="F73" s="286" t="s">
        <v>165</v>
      </c>
      <c r="G73" s="83"/>
    </row>
    <row r="74" spans="1:7" ht="12.75">
      <c r="A74" s="93">
        <v>35</v>
      </c>
      <c r="B74" s="229">
        <v>161</v>
      </c>
      <c r="C74" s="87" t="s">
        <v>479</v>
      </c>
      <c r="D74" s="96"/>
      <c r="E74" s="335"/>
      <c r="F74" s="88" t="s">
        <v>787</v>
      </c>
      <c r="G74" s="91"/>
    </row>
    <row r="75" spans="1:7" ht="12.75">
      <c r="A75" s="93"/>
      <c r="B75" s="229"/>
      <c r="C75" s="83"/>
      <c r="D75" s="388">
        <v>210</v>
      </c>
      <c r="E75" s="141" t="s">
        <v>243</v>
      </c>
      <c r="F75" s="295"/>
      <c r="G75" s="91"/>
    </row>
    <row r="76" spans="1:7" ht="12.75">
      <c r="A76" s="93">
        <v>36</v>
      </c>
      <c r="B76" s="229">
        <v>198</v>
      </c>
      <c r="C76" s="87" t="s">
        <v>502</v>
      </c>
      <c r="D76" s="337"/>
      <c r="E76" s="93" t="s">
        <v>788</v>
      </c>
      <c r="F76" s="295"/>
      <c r="G76" s="91"/>
    </row>
    <row r="77" spans="1:7" ht="12.75">
      <c r="A77" s="93"/>
      <c r="B77" s="229"/>
      <c r="C77" s="79"/>
      <c r="D77" s="101"/>
      <c r="E77" s="94"/>
      <c r="F77" s="335">
        <v>245</v>
      </c>
      <c r="G77" s="286" t="s">
        <v>200</v>
      </c>
    </row>
    <row r="78" spans="1:8" ht="12.75">
      <c r="A78" s="93">
        <v>37</v>
      </c>
      <c r="B78" s="229">
        <v>58</v>
      </c>
      <c r="C78" s="87" t="s">
        <v>500</v>
      </c>
      <c r="D78" s="96"/>
      <c r="E78" s="94"/>
      <c r="F78" s="335"/>
      <c r="G78" s="88" t="s">
        <v>789</v>
      </c>
      <c r="H78" s="108"/>
    </row>
    <row r="79" spans="1:8" ht="12.75">
      <c r="A79" s="93"/>
      <c r="B79" s="229"/>
      <c r="C79" s="83"/>
      <c r="D79" s="388">
        <v>211</v>
      </c>
      <c r="E79" s="86" t="s">
        <v>200</v>
      </c>
      <c r="F79" s="295"/>
      <c r="G79" s="297"/>
      <c r="H79" s="108"/>
    </row>
    <row r="80" spans="1:8" ht="12.75">
      <c r="A80" s="93">
        <v>38</v>
      </c>
      <c r="B80" s="229">
        <v>68</v>
      </c>
      <c r="C80" s="87" t="s">
        <v>574</v>
      </c>
      <c r="D80" s="337"/>
      <c r="E80" s="88" t="s">
        <v>790</v>
      </c>
      <c r="F80" s="295"/>
      <c r="G80" s="297"/>
      <c r="H80" s="108"/>
    </row>
    <row r="81" spans="1:8" ht="12.75">
      <c r="A81" s="93"/>
      <c r="B81" s="229"/>
      <c r="C81" s="79"/>
      <c r="D81" s="101"/>
      <c r="E81" s="335">
        <v>234</v>
      </c>
      <c r="F81" s="293" t="s">
        <v>200</v>
      </c>
      <c r="G81" s="297"/>
      <c r="H81" s="108"/>
    </row>
    <row r="82" spans="1:8" ht="12.75">
      <c r="A82" s="93">
        <v>39</v>
      </c>
      <c r="B82" s="229">
        <v>202</v>
      </c>
      <c r="C82" s="87" t="s">
        <v>572</v>
      </c>
      <c r="D82" s="96"/>
      <c r="E82" s="335"/>
      <c r="F82" s="93" t="s">
        <v>791</v>
      </c>
      <c r="G82" s="294"/>
      <c r="H82" s="108"/>
    </row>
    <row r="83" spans="1:8" ht="12.75">
      <c r="A83" s="93"/>
      <c r="B83" s="229"/>
      <c r="C83" s="83"/>
      <c r="D83" s="388">
        <v>212</v>
      </c>
      <c r="E83" s="141" t="s">
        <v>234</v>
      </c>
      <c r="F83" s="102"/>
      <c r="G83" s="294"/>
      <c r="H83" s="91"/>
    </row>
    <row r="84" spans="1:8" ht="12.75">
      <c r="A84" s="93">
        <v>40</v>
      </c>
      <c r="B84" s="229">
        <v>140</v>
      </c>
      <c r="C84" s="87" t="s">
        <v>472</v>
      </c>
      <c r="D84" s="337"/>
      <c r="E84" s="93" t="s">
        <v>792</v>
      </c>
      <c r="F84" s="93"/>
      <c r="G84" s="294"/>
      <c r="H84" s="91"/>
    </row>
    <row r="85" spans="1:8" ht="12.75">
      <c r="A85" s="93"/>
      <c r="B85" s="229"/>
      <c r="C85" s="79"/>
      <c r="D85" s="101"/>
      <c r="E85" s="102"/>
      <c r="F85" s="93"/>
      <c r="G85" s="335">
        <v>251</v>
      </c>
      <c r="H85" s="272" t="s">
        <v>198</v>
      </c>
    </row>
    <row r="86" spans="1:8" ht="12.75">
      <c r="A86" s="93">
        <v>41</v>
      </c>
      <c r="B86" s="229">
        <v>78</v>
      </c>
      <c r="C86" s="87" t="s">
        <v>426</v>
      </c>
      <c r="D86" s="96"/>
      <c r="E86" s="94"/>
      <c r="F86" s="102"/>
      <c r="G86" s="335"/>
      <c r="H86" s="290" t="s">
        <v>734</v>
      </c>
    </row>
    <row r="87" spans="1:8" ht="12.75">
      <c r="A87" s="93"/>
      <c r="B87" s="229"/>
      <c r="C87" s="83"/>
      <c r="D87" s="388">
        <v>213</v>
      </c>
      <c r="E87" s="86" t="s">
        <v>206</v>
      </c>
      <c r="F87" s="83"/>
      <c r="G87" s="297"/>
      <c r="H87" s="298"/>
    </row>
    <row r="88" spans="1:8" ht="12.75">
      <c r="A88" s="93">
        <v>42</v>
      </c>
      <c r="B88" s="229">
        <v>127</v>
      </c>
      <c r="C88" s="87" t="s">
        <v>536</v>
      </c>
      <c r="D88" s="337"/>
      <c r="E88" s="88" t="s">
        <v>793</v>
      </c>
      <c r="F88" s="83"/>
      <c r="G88" s="297"/>
      <c r="H88" s="298"/>
    </row>
    <row r="89" spans="1:8" ht="12.75">
      <c r="A89" s="93"/>
      <c r="B89" s="229"/>
      <c r="C89" s="83"/>
      <c r="D89" s="104"/>
      <c r="E89" s="335">
        <v>235</v>
      </c>
      <c r="F89" s="286" t="s">
        <v>206</v>
      </c>
      <c r="G89" s="297"/>
      <c r="H89" s="303"/>
    </row>
    <row r="90" spans="1:8" ht="12.75">
      <c r="A90" s="93">
        <v>43</v>
      </c>
      <c r="B90" s="229">
        <v>56</v>
      </c>
      <c r="C90" s="87" t="s">
        <v>446</v>
      </c>
      <c r="D90" s="109"/>
      <c r="E90" s="335"/>
      <c r="F90" s="88" t="s">
        <v>794</v>
      </c>
      <c r="G90" s="294"/>
      <c r="H90" s="303"/>
    </row>
    <row r="91" spans="1:8" ht="12.75">
      <c r="A91" s="93"/>
      <c r="B91" s="229"/>
      <c r="C91" s="83"/>
      <c r="D91" s="388">
        <v>214</v>
      </c>
      <c r="E91" s="141" t="s">
        <v>191</v>
      </c>
      <c r="F91" s="294"/>
      <c r="G91" s="294"/>
      <c r="H91" s="303"/>
    </row>
    <row r="92" spans="1:8" ht="12.75">
      <c r="A92" s="93">
        <v>44</v>
      </c>
      <c r="B92" s="229">
        <v>191</v>
      </c>
      <c r="C92" s="87" t="s">
        <v>570</v>
      </c>
      <c r="D92" s="337"/>
      <c r="E92" s="93" t="s">
        <v>795</v>
      </c>
      <c r="F92" s="294"/>
      <c r="G92" s="294"/>
      <c r="H92" s="303"/>
    </row>
    <row r="93" spans="1:8" ht="12.75">
      <c r="A93" s="93"/>
      <c r="B93" s="229"/>
      <c r="C93" s="83"/>
      <c r="D93" s="104"/>
      <c r="E93" s="93"/>
      <c r="F93" s="392">
        <v>246</v>
      </c>
      <c r="G93" s="293" t="s">
        <v>198</v>
      </c>
      <c r="H93" s="303"/>
    </row>
    <row r="94" spans="1:8" ht="12.75">
      <c r="A94" s="93">
        <v>45</v>
      </c>
      <c r="B94" s="229">
        <v>94</v>
      </c>
      <c r="C94" s="87" t="s">
        <v>547</v>
      </c>
      <c r="D94" s="96"/>
      <c r="E94" s="83"/>
      <c r="F94" s="392"/>
      <c r="G94" s="93" t="s">
        <v>796</v>
      </c>
      <c r="H94" s="303"/>
    </row>
    <row r="95" spans="1:8" ht="12.75">
      <c r="A95" s="93"/>
      <c r="B95" s="229"/>
      <c r="C95" s="102"/>
      <c r="D95" s="388">
        <v>215</v>
      </c>
      <c r="E95" s="86" t="s">
        <v>198</v>
      </c>
      <c r="F95" s="268"/>
      <c r="G95" s="83"/>
      <c r="H95" s="303"/>
    </row>
    <row r="96" spans="1:8" ht="12.75">
      <c r="A96" s="93">
        <v>46</v>
      </c>
      <c r="B96" s="229">
        <v>63</v>
      </c>
      <c r="C96" s="87" t="s">
        <v>483</v>
      </c>
      <c r="D96" s="337"/>
      <c r="E96" s="88" t="s">
        <v>797</v>
      </c>
      <c r="F96" s="268"/>
      <c r="G96" s="83"/>
      <c r="H96" s="303"/>
    </row>
    <row r="97" spans="1:8" ht="12.75">
      <c r="A97" s="93"/>
      <c r="B97" s="229"/>
      <c r="C97" s="83"/>
      <c r="D97" s="101"/>
      <c r="E97" s="335">
        <v>236</v>
      </c>
      <c r="F97" s="293" t="s">
        <v>198</v>
      </c>
      <c r="G97" s="83"/>
      <c r="H97" s="303"/>
    </row>
    <row r="98" spans="1:8" ht="12.75">
      <c r="A98" s="93">
        <v>47</v>
      </c>
      <c r="B98" s="229">
        <v>197</v>
      </c>
      <c r="C98" s="87" t="s">
        <v>485</v>
      </c>
      <c r="D98" s="96"/>
      <c r="E98" s="335"/>
      <c r="F98" s="93" t="s">
        <v>798</v>
      </c>
      <c r="G98" s="83"/>
      <c r="H98" s="303"/>
    </row>
    <row r="99" spans="1:8" ht="12.75">
      <c r="A99" s="93"/>
      <c r="B99" s="229"/>
      <c r="C99" s="83"/>
      <c r="D99" s="388">
        <v>216</v>
      </c>
      <c r="E99" s="141" t="s">
        <v>176</v>
      </c>
      <c r="F99" s="94"/>
      <c r="G99" s="83"/>
      <c r="H99" s="303"/>
    </row>
    <row r="100" spans="1:8" ht="12.75">
      <c r="A100" s="93">
        <v>48</v>
      </c>
      <c r="B100" s="229">
        <v>40</v>
      </c>
      <c r="C100" s="209" t="s">
        <v>455</v>
      </c>
      <c r="D100" s="337"/>
      <c r="E100" s="93" t="s">
        <v>799</v>
      </c>
      <c r="F100" s="94"/>
      <c r="G100" s="83"/>
      <c r="H100" s="303"/>
    </row>
    <row r="101" spans="1:8" ht="12.75">
      <c r="A101" s="93"/>
      <c r="B101" s="91"/>
      <c r="D101" s="102"/>
      <c r="E101" s="102"/>
      <c r="F101" s="94"/>
      <c r="G101" s="394">
        <v>254</v>
      </c>
      <c r="H101" s="304" t="s">
        <v>198</v>
      </c>
    </row>
    <row r="102" spans="1:8" ht="12.75">
      <c r="A102" s="93">
        <v>49</v>
      </c>
      <c r="B102" s="229">
        <v>43</v>
      </c>
      <c r="C102" s="209" t="s">
        <v>436</v>
      </c>
      <c r="D102" s="96"/>
      <c r="E102" s="102"/>
      <c r="F102" s="102"/>
      <c r="G102" s="394"/>
      <c r="H102" s="305" t="s">
        <v>800</v>
      </c>
    </row>
    <row r="103" spans="1:8" ht="12.75">
      <c r="A103" s="93"/>
      <c r="B103" s="91"/>
      <c r="C103" s="102"/>
      <c r="D103" s="388">
        <v>217</v>
      </c>
      <c r="E103" s="86" t="s">
        <v>179</v>
      </c>
      <c r="F103" s="102"/>
      <c r="G103" s="95"/>
      <c r="H103" s="303"/>
    </row>
    <row r="104" spans="1:8" ht="12.75">
      <c r="A104" s="93">
        <v>50</v>
      </c>
      <c r="B104" s="229">
        <v>146</v>
      </c>
      <c r="C104" s="87" t="s">
        <v>457</v>
      </c>
      <c r="D104" s="337"/>
      <c r="E104" s="88" t="s">
        <v>801</v>
      </c>
      <c r="F104" s="94"/>
      <c r="G104" s="95"/>
      <c r="H104" s="303"/>
    </row>
    <row r="105" spans="1:8" ht="12.75">
      <c r="A105" s="93"/>
      <c r="B105" s="91"/>
      <c r="D105" s="102"/>
      <c r="E105" s="335">
        <v>237</v>
      </c>
      <c r="F105" s="286" t="s">
        <v>179</v>
      </c>
      <c r="G105" s="95"/>
      <c r="H105" s="303"/>
    </row>
    <row r="106" spans="1:8" ht="12.75">
      <c r="A106" s="93">
        <v>51</v>
      </c>
      <c r="B106" s="229">
        <v>122</v>
      </c>
      <c r="C106" s="87" t="s">
        <v>559</v>
      </c>
      <c r="D106" s="109"/>
      <c r="E106" s="335"/>
      <c r="F106" s="88" t="s">
        <v>802</v>
      </c>
      <c r="G106" s="95"/>
      <c r="H106" s="303"/>
    </row>
    <row r="107" spans="1:8" ht="12.75">
      <c r="A107" s="93"/>
      <c r="B107" s="91"/>
      <c r="C107" s="83"/>
      <c r="D107" s="388">
        <v>218</v>
      </c>
      <c r="E107" s="141" t="s">
        <v>298</v>
      </c>
      <c r="F107" s="268"/>
      <c r="G107" s="95"/>
      <c r="H107" s="303"/>
    </row>
    <row r="108" spans="1:8" ht="12.75">
      <c r="A108" s="93">
        <v>52</v>
      </c>
      <c r="B108" s="229">
        <v>204</v>
      </c>
      <c r="C108" s="87" t="s">
        <v>518</v>
      </c>
      <c r="D108" s="337"/>
      <c r="E108" s="93" t="s">
        <v>803</v>
      </c>
      <c r="F108" s="268"/>
      <c r="G108" s="95"/>
      <c r="H108" s="303"/>
    </row>
    <row r="109" spans="1:8" ht="12.75">
      <c r="A109" s="93"/>
      <c r="B109" s="91"/>
      <c r="C109" s="83"/>
      <c r="D109" s="104"/>
      <c r="E109" s="83"/>
      <c r="F109" s="392">
        <v>247</v>
      </c>
      <c r="G109" s="286" t="s">
        <v>181</v>
      </c>
      <c r="H109" s="303"/>
    </row>
    <row r="110" spans="1:8" ht="12.75">
      <c r="A110" s="93">
        <v>53</v>
      </c>
      <c r="B110" s="229">
        <v>45</v>
      </c>
      <c r="C110" s="87" t="s">
        <v>456</v>
      </c>
      <c r="D110" s="109"/>
      <c r="E110" s="83"/>
      <c r="F110" s="392"/>
      <c r="G110" s="88" t="s">
        <v>804</v>
      </c>
      <c r="H110" s="303"/>
    </row>
    <row r="111" spans="1:8" ht="12.75">
      <c r="A111" s="93"/>
      <c r="B111" s="91"/>
      <c r="C111" s="83"/>
      <c r="D111" s="388">
        <v>219</v>
      </c>
      <c r="E111" s="86" t="s">
        <v>181</v>
      </c>
      <c r="F111" s="268"/>
      <c r="G111" s="297"/>
      <c r="H111" s="303"/>
    </row>
    <row r="112" spans="1:8" ht="12.75">
      <c r="A112" s="93">
        <v>54</v>
      </c>
      <c r="B112" s="229">
        <v>109</v>
      </c>
      <c r="C112" s="87" t="s">
        <v>481</v>
      </c>
      <c r="D112" s="337"/>
      <c r="E112" s="88" t="s">
        <v>805</v>
      </c>
      <c r="F112" s="268"/>
      <c r="G112" s="297"/>
      <c r="H112" s="303"/>
    </row>
    <row r="113" spans="1:8" ht="12.75">
      <c r="A113" s="93"/>
      <c r="B113" s="91"/>
      <c r="C113" s="83"/>
      <c r="D113" s="104"/>
      <c r="E113" s="335">
        <v>238</v>
      </c>
      <c r="F113" s="293" t="s">
        <v>181</v>
      </c>
      <c r="G113" s="297"/>
      <c r="H113" s="303"/>
    </row>
    <row r="114" spans="1:8" ht="12.75">
      <c r="A114" s="93">
        <v>55</v>
      </c>
      <c r="B114" s="229">
        <v>77</v>
      </c>
      <c r="C114" s="87" t="s">
        <v>542</v>
      </c>
      <c r="D114" s="109"/>
      <c r="E114" s="335"/>
      <c r="F114" s="93" t="s">
        <v>806</v>
      </c>
      <c r="G114" s="297"/>
      <c r="H114" s="303"/>
    </row>
    <row r="115" spans="1:8" ht="12.75">
      <c r="A115" s="93"/>
      <c r="B115" s="91"/>
      <c r="C115" s="83"/>
      <c r="D115" s="388">
        <v>220</v>
      </c>
      <c r="E115" s="141" t="s">
        <v>291</v>
      </c>
      <c r="F115" s="94"/>
      <c r="G115" s="297"/>
      <c r="H115" s="298"/>
    </row>
    <row r="116" spans="1:8" ht="12.75">
      <c r="A116" s="93">
        <v>56</v>
      </c>
      <c r="B116" s="229">
        <v>199</v>
      </c>
      <c r="C116" s="87" t="s">
        <v>432</v>
      </c>
      <c r="D116" s="337"/>
      <c r="E116" s="93" t="s">
        <v>807</v>
      </c>
      <c r="F116" s="94"/>
      <c r="G116" s="297"/>
      <c r="H116" s="298"/>
    </row>
    <row r="117" spans="1:8" ht="12.75">
      <c r="A117" s="93"/>
      <c r="B117" s="91"/>
      <c r="C117" s="83"/>
      <c r="D117" s="104"/>
      <c r="E117" s="83"/>
      <c r="F117" s="94"/>
      <c r="G117" s="335">
        <v>252</v>
      </c>
      <c r="H117" s="296" t="s">
        <v>162</v>
      </c>
    </row>
    <row r="118" spans="1:8" ht="12.75">
      <c r="A118" s="93">
        <v>57</v>
      </c>
      <c r="B118" s="229">
        <v>148</v>
      </c>
      <c r="C118" s="87" t="s">
        <v>551</v>
      </c>
      <c r="D118" s="109"/>
      <c r="E118" s="83"/>
      <c r="F118" s="94"/>
      <c r="G118" s="335"/>
      <c r="H118" s="95" t="s">
        <v>808</v>
      </c>
    </row>
    <row r="119" spans="1:8" ht="12.75">
      <c r="A119" s="93"/>
      <c r="B119" s="91"/>
      <c r="C119" s="83"/>
      <c r="D119" s="388">
        <v>221</v>
      </c>
      <c r="E119" s="86" t="s">
        <v>245</v>
      </c>
      <c r="F119" s="94"/>
      <c r="G119" s="297"/>
      <c r="H119" s="91"/>
    </row>
    <row r="120" spans="1:8" ht="12.75">
      <c r="A120" s="93">
        <v>58</v>
      </c>
      <c r="B120" s="229">
        <v>196</v>
      </c>
      <c r="C120" s="87" t="s">
        <v>527</v>
      </c>
      <c r="D120" s="337"/>
      <c r="E120" s="88" t="s">
        <v>809</v>
      </c>
      <c r="F120" s="94"/>
      <c r="G120" s="297"/>
      <c r="H120" s="108"/>
    </row>
    <row r="121" spans="1:8" ht="12.75">
      <c r="A121" s="93"/>
      <c r="B121" s="91"/>
      <c r="C121" s="83"/>
      <c r="D121" s="104"/>
      <c r="E121" s="335">
        <v>239</v>
      </c>
      <c r="F121" s="286" t="s">
        <v>236</v>
      </c>
      <c r="G121" s="297"/>
      <c r="H121" s="108"/>
    </row>
    <row r="122" spans="1:8" ht="12.75">
      <c r="A122" s="93">
        <v>59</v>
      </c>
      <c r="B122" s="229">
        <v>165</v>
      </c>
      <c r="C122" s="87" t="s">
        <v>450</v>
      </c>
      <c r="D122" s="109"/>
      <c r="E122" s="335"/>
      <c r="F122" s="88" t="s">
        <v>810</v>
      </c>
      <c r="G122" s="297"/>
      <c r="H122" s="108"/>
    </row>
    <row r="123" spans="1:8" ht="12.75">
      <c r="A123" s="93"/>
      <c r="B123" s="91"/>
      <c r="C123" s="83"/>
      <c r="D123" s="388">
        <v>222</v>
      </c>
      <c r="E123" s="141" t="s">
        <v>236</v>
      </c>
      <c r="F123" s="268"/>
      <c r="G123" s="297"/>
      <c r="H123" s="108"/>
    </row>
    <row r="124" spans="1:8" ht="12.75">
      <c r="A124" s="93">
        <v>60</v>
      </c>
      <c r="B124" s="229">
        <v>116</v>
      </c>
      <c r="C124" s="87" t="s">
        <v>461</v>
      </c>
      <c r="D124" s="337"/>
      <c r="E124" s="93" t="s">
        <v>811</v>
      </c>
      <c r="F124" s="268"/>
      <c r="G124" s="297"/>
      <c r="H124" s="108"/>
    </row>
    <row r="125" spans="1:8" ht="12.75">
      <c r="A125" s="93"/>
      <c r="B125" s="91"/>
      <c r="C125" s="83"/>
      <c r="D125" s="104"/>
      <c r="E125" s="83"/>
      <c r="F125" s="392">
        <v>248</v>
      </c>
      <c r="G125" s="293" t="s">
        <v>162</v>
      </c>
      <c r="H125" s="108"/>
    </row>
    <row r="126" spans="1:8" ht="12.75">
      <c r="A126" s="93">
        <v>61</v>
      </c>
      <c r="B126" s="229">
        <v>74</v>
      </c>
      <c r="C126" s="87" t="s">
        <v>514</v>
      </c>
      <c r="D126" s="109"/>
      <c r="E126" s="83"/>
      <c r="F126" s="392"/>
      <c r="G126" s="93" t="s">
        <v>812</v>
      </c>
      <c r="H126" s="108"/>
    </row>
    <row r="127" spans="1:8" ht="12.75">
      <c r="A127" s="93"/>
      <c r="B127" s="91"/>
      <c r="C127" s="83"/>
      <c r="D127" s="388">
        <v>223</v>
      </c>
      <c r="E127" s="86" t="s">
        <v>203</v>
      </c>
      <c r="F127" s="268"/>
      <c r="G127" s="95"/>
      <c r="H127" s="108"/>
    </row>
    <row r="128" spans="1:8" ht="12.75">
      <c r="A128" s="93">
        <v>62</v>
      </c>
      <c r="B128" s="229">
        <v>142</v>
      </c>
      <c r="C128" s="87" t="s">
        <v>561</v>
      </c>
      <c r="D128" s="337"/>
      <c r="E128" s="88" t="s">
        <v>813</v>
      </c>
      <c r="F128" s="268"/>
      <c r="G128" s="95"/>
      <c r="H128" s="108"/>
    </row>
    <row r="129" spans="1:8" ht="12.75">
      <c r="A129" s="93"/>
      <c r="B129" s="91"/>
      <c r="C129" s="83"/>
      <c r="D129" s="104"/>
      <c r="E129" s="335">
        <v>240</v>
      </c>
      <c r="F129" s="293" t="s">
        <v>162</v>
      </c>
      <c r="G129" s="95"/>
      <c r="H129" s="108"/>
    </row>
    <row r="130" spans="1:8" ht="12.75">
      <c r="A130" s="93">
        <v>63</v>
      </c>
      <c r="B130" s="229" t="s">
        <v>16</v>
      </c>
      <c r="C130" s="87" t="s">
        <v>15</v>
      </c>
      <c r="D130" s="109"/>
      <c r="E130" s="335"/>
      <c r="F130" s="93" t="s">
        <v>814</v>
      </c>
      <c r="G130" s="95"/>
      <c r="H130" s="108"/>
    </row>
    <row r="131" spans="1:8" ht="12.75">
      <c r="A131" s="93"/>
      <c r="B131" s="91"/>
      <c r="C131" s="83"/>
      <c r="D131" s="388">
        <v>224</v>
      </c>
      <c r="E131" s="141" t="s">
        <v>162</v>
      </c>
      <c r="F131" s="94"/>
      <c r="G131" s="95"/>
      <c r="H131" s="108"/>
    </row>
    <row r="132" spans="1:7" ht="12.75">
      <c r="A132" s="93">
        <v>64</v>
      </c>
      <c r="B132" s="229">
        <v>22</v>
      </c>
      <c r="C132" s="209" t="s">
        <v>511</v>
      </c>
      <c r="D132" s="337"/>
      <c r="E132" s="93" t="s">
        <v>16</v>
      </c>
      <c r="F132" s="94"/>
      <c r="G132" s="95"/>
    </row>
    <row r="133" spans="1:8" ht="25.5">
      <c r="A133" s="393" t="s">
        <v>64</v>
      </c>
      <c r="B133" s="393"/>
      <c r="C133" s="393"/>
      <c r="D133" s="393"/>
      <c r="E133" s="393"/>
      <c r="F133" s="393"/>
      <c r="G133" s="393"/>
      <c r="H133" s="393"/>
    </row>
    <row r="134" spans="1:8" ht="18.75">
      <c r="A134" s="339" t="s">
        <v>756</v>
      </c>
      <c r="B134" s="339"/>
      <c r="C134" s="339"/>
      <c r="D134" s="339"/>
      <c r="E134" s="339"/>
      <c r="F134" s="339"/>
      <c r="G134" s="339"/>
      <c r="H134" s="339"/>
    </row>
    <row r="135" ht="15.75">
      <c r="H135" s="76" t="s">
        <v>424</v>
      </c>
    </row>
    <row r="136" spans="1:8" ht="12.75" customHeight="1">
      <c r="A136" s="93" t="s">
        <v>16</v>
      </c>
      <c r="B136" s="229" t="s">
        <v>16</v>
      </c>
      <c r="C136" s="91" t="s">
        <v>16</v>
      </c>
      <c r="D136" s="83"/>
      <c r="E136" s="83"/>
      <c r="F136" s="83"/>
      <c r="G136" s="244"/>
      <c r="H136" s="257" t="s">
        <v>513</v>
      </c>
    </row>
    <row r="137" spans="1:8" ht="12.75" customHeight="1">
      <c r="A137" s="93"/>
      <c r="C137" s="83"/>
      <c r="D137" s="329" t="s">
        <v>16</v>
      </c>
      <c r="E137" s="93" t="s">
        <v>16</v>
      </c>
      <c r="F137" s="83"/>
      <c r="G137" s="244"/>
      <c r="H137" s="137"/>
    </row>
    <row r="138" spans="1:8" ht="12.75" customHeight="1">
      <c r="A138" s="93" t="s">
        <v>16</v>
      </c>
      <c r="B138" s="229" t="s">
        <v>16</v>
      </c>
      <c r="C138" s="83" t="s">
        <v>16</v>
      </c>
      <c r="D138" s="329"/>
      <c r="E138" s="93" t="s">
        <v>16</v>
      </c>
      <c r="F138" s="83"/>
      <c r="G138" s="83"/>
      <c r="H138" s="138"/>
    </row>
    <row r="139" spans="1:8" ht="12.75" customHeight="1">
      <c r="A139" s="93"/>
      <c r="C139" s="83"/>
      <c r="D139" s="101"/>
      <c r="E139" s="330" t="s">
        <v>16</v>
      </c>
      <c r="F139" s="93" t="s">
        <v>16</v>
      </c>
      <c r="G139" s="83"/>
      <c r="H139" s="138"/>
    </row>
    <row r="140" spans="1:8" ht="12.75" customHeight="1">
      <c r="A140" s="93" t="s">
        <v>16</v>
      </c>
      <c r="B140" s="229" t="s">
        <v>16</v>
      </c>
      <c r="C140" s="83" t="s">
        <v>16</v>
      </c>
      <c r="D140" s="101"/>
      <c r="E140" s="330"/>
      <c r="F140" s="93" t="s">
        <v>16</v>
      </c>
      <c r="G140" s="91"/>
      <c r="H140" s="138"/>
    </row>
    <row r="141" spans="1:8" ht="12.75" customHeight="1">
      <c r="A141" s="93"/>
      <c r="C141" s="83"/>
      <c r="D141" s="329" t="s">
        <v>16</v>
      </c>
      <c r="E141" s="93" t="s">
        <v>16</v>
      </c>
      <c r="F141" s="93"/>
      <c r="G141" s="91"/>
      <c r="H141" s="138"/>
    </row>
    <row r="142" spans="1:15" ht="12.75" customHeight="1">
      <c r="A142" s="93" t="s">
        <v>16</v>
      </c>
      <c r="B142" s="229" t="s">
        <v>16</v>
      </c>
      <c r="C142" s="83" t="s">
        <v>16</v>
      </c>
      <c r="D142" s="329"/>
      <c r="E142" s="93" t="s">
        <v>16</v>
      </c>
      <c r="F142" s="93"/>
      <c r="G142" s="91"/>
      <c r="H142" s="138"/>
      <c r="K142" s="395"/>
      <c r="L142" s="246"/>
      <c r="M142" s="83"/>
      <c r="N142" s="102"/>
      <c r="O142" s="102"/>
    </row>
    <row r="143" spans="1:15" ht="12.75" customHeight="1">
      <c r="A143" s="93"/>
      <c r="C143" s="83"/>
      <c r="D143" s="101"/>
      <c r="E143" s="94"/>
      <c r="F143" s="330" t="s">
        <v>16</v>
      </c>
      <c r="G143" s="93" t="s">
        <v>16</v>
      </c>
      <c r="H143" s="91"/>
      <c r="K143" s="395"/>
      <c r="L143" s="144"/>
      <c r="M143" s="83"/>
      <c r="N143" s="102"/>
      <c r="O143" s="102"/>
    </row>
    <row r="144" spans="1:15" ht="12.75" customHeight="1">
      <c r="A144" s="93" t="s">
        <v>16</v>
      </c>
      <c r="B144" s="229" t="s">
        <v>16</v>
      </c>
      <c r="C144" s="83" t="s">
        <v>16</v>
      </c>
      <c r="D144" s="101"/>
      <c r="E144" s="94"/>
      <c r="F144" s="330"/>
      <c r="G144" s="93" t="s">
        <v>16</v>
      </c>
      <c r="H144" s="91"/>
      <c r="K144" s="144"/>
      <c r="L144" s="144"/>
      <c r="M144" s="396"/>
      <c r="N144" s="397"/>
      <c r="O144" s="397"/>
    </row>
    <row r="145" spans="1:15" ht="12.75" customHeight="1">
      <c r="A145" s="93"/>
      <c r="C145" s="83"/>
      <c r="D145" s="329" t="s">
        <v>16</v>
      </c>
      <c r="E145" s="93" t="s">
        <v>16</v>
      </c>
      <c r="F145" s="93"/>
      <c r="G145" s="95"/>
      <c r="H145" s="91"/>
      <c r="K145" s="144"/>
      <c r="L145" s="144"/>
      <c r="M145" s="396"/>
      <c r="N145" s="398"/>
      <c r="O145" s="398"/>
    </row>
    <row r="146" spans="1:15" ht="12.75" customHeight="1">
      <c r="A146" s="93" t="s">
        <v>16</v>
      </c>
      <c r="B146" s="229" t="s">
        <v>16</v>
      </c>
      <c r="C146" s="83" t="s">
        <v>16</v>
      </c>
      <c r="D146" s="329"/>
      <c r="E146" s="93" t="s">
        <v>16</v>
      </c>
      <c r="F146" s="93"/>
      <c r="G146" s="95"/>
      <c r="H146" s="91"/>
      <c r="K146" s="395"/>
      <c r="L146" s="246"/>
      <c r="M146" s="83"/>
      <c r="N146" s="145"/>
      <c r="O146" s="145"/>
    </row>
    <row r="147" spans="1:15" ht="14.25" customHeight="1">
      <c r="A147" s="133">
        <v>253</v>
      </c>
      <c r="B147" s="100"/>
      <c r="C147" s="132" t="s">
        <v>189</v>
      </c>
      <c r="D147" s="247"/>
      <c r="E147" s="331" t="s">
        <v>16</v>
      </c>
      <c r="F147" s="95" t="s">
        <v>16</v>
      </c>
      <c r="G147" s="95"/>
      <c r="H147" s="91"/>
      <c r="K147" s="395"/>
      <c r="L147" s="144"/>
      <c r="M147" s="83"/>
      <c r="N147" s="145"/>
      <c r="O147" s="145"/>
    </row>
    <row r="148" spans="1:8" ht="12.75" customHeight="1">
      <c r="A148" s="95" t="s">
        <v>16</v>
      </c>
      <c r="B148" s="229" t="s">
        <v>16</v>
      </c>
      <c r="C148" s="91" t="s">
        <v>16</v>
      </c>
      <c r="D148" s="284"/>
      <c r="E148" s="331"/>
      <c r="F148" s="95" t="s">
        <v>16</v>
      </c>
      <c r="G148" s="83"/>
      <c r="H148" s="91"/>
    </row>
    <row r="149" spans="1:8" ht="12.75" customHeight="1">
      <c r="A149" s="248"/>
      <c r="B149" s="100" t="s">
        <v>56</v>
      </c>
      <c r="C149" s="91"/>
      <c r="D149" s="388" t="s">
        <v>16</v>
      </c>
      <c r="E149" s="95" t="s">
        <v>16</v>
      </c>
      <c r="F149" s="108"/>
      <c r="G149" s="83"/>
      <c r="H149" s="91"/>
    </row>
    <row r="150" spans="1:8" ht="12.75" customHeight="1">
      <c r="A150" s="95" t="s">
        <v>16</v>
      </c>
      <c r="B150" s="229" t="s">
        <v>16</v>
      </c>
      <c r="C150" s="91" t="s">
        <v>16</v>
      </c>
      <c r="D150" s="388"/>
      <c r="E150" s="95" t="s">
        <v>16</v>
      </c>
      <c r="F150" s="95"/>
      <c r="G150" s="83"/>
      <c r="H150" s="91"/>
    </row>
    <row r="151" spans="1:8" ht="15.75" customHeight="1">
      <c r="A151" s="95"/>
      <c r="B151" s="100"/>
      <c r="C151" s="91"/>
      <c r="D151" s="399">
        <v>255</v>
      </c>
      <c r="E151" s="400" t="s">
        <v>198</v>
      </c>
      <c r="F151" s="400"/>
      <c r="G151" s="330" t="s">
        <v>16</v>
      </c>
      <c r="H151" s="95" t="s">
        <v>16</v>
      </c>
    </row>
    <row r="152" spans="1:8" ht="12.75" customHeight="1">
      <c r="A152" s="95" t="s">
        <v>16</v>
      </c>
      <c r="B152" s="229" t="s">
        <v>16</v>
      </c>
      <c r="C152" s="91" t="s">
        <v>16</v>
      </c>
      <c r="D152" s="399"/>
      <c r="E152" s="385" t="s">
        <v>815</v>
      </c>
      <c r="F152" s="385"/>
      <c r="G152" s="330"/>
      <c r="H152" s="95" t="s">
        <v>16</v>
      </c>
    </row>
    <row r="153" spans="1:8" ht="12.75" customHeight="1">
      <c r="A153" s="95"/>
      <c r="B153" s="100"/>
      <c r="C153" s="91"/>
      <c r="D153" s="388" t="s">
        <v>16</v>
      </c>
      <c r="E153" s="95" t="s">
        <v>16</v>
      </c>
      <c r="F153" s="91"/>
      <c r="G153" s="95"/>
      <c r="H153" s="91"/>
    </row>
    <row r="154" spans="1:8" ht="12.75" customHeight="1">
      <c r="A154" s="95" t="s">
        <v>16</v>
      </c>
      <c r="B154" s="229" t="s">
        <v>16</v>
      </c>
      <c r="C154" s="91" t="s">
        <v>16</v>
      </c>
      <c r="D154" s="388"/>
      <c r="E154" s="95" t="s">
        <v>16</v>
      </c>
      <c r="F154" s="91"/>
      <c r="G154" s="95"/>
      <c r="H154" s="91"/>
    </row>
    <row r="155" spans="1:8" ht="12.75" customHeight="1">
      <c r="A155" s="133">
        <v>254</v>
      </c>
      <c r="B155" s="100"/>
      <c r="C155" s="132" t="s">
        <v>198</v>
      </c>
      <c r="D155" s="285"/>
      <c r="E155" s="331" t="s">
        <v>16</v>
      </c>
      <c r="F155" s="95" t="s">
        <v>16</v>
      </c>
      <c r="G155" s="95"/>
      <c r="H155" s="91"/>
    </row>
    <row r="156" spans="1:8" ht="12.75" customHeight="1">
      <c r="A156" s="95" t="s">
        <v>16</v>
      </c>
      <c r="B156" s="229" t="s">
        <v>16</v>
      </c>
      <c r="C156" s="91" t="s">
        <v>16</v>
      </c>
      <c r="D156" s="243"/>
      <c r="E156" s="331"/>
      <c r="F156" s="95" t="s">
        <v>16</v>
      </c>
      <c r="G156" s="83"/>
      <c r="H156" s="91"/>
    </row>
    <row r="157" spans="1:8" ht="12.75" customHeight="1">
      <c r="A157" s="93"/>
      <c r="C157" s="83"/>
      <c r="D157" s="329" t="s">
        <v>16</v>
      </c>
      <c r="E157" s="93" t="s">
        <v>16</v>
      </c>
      <c r="F157" s="83"/>
      <c r="G157" s="83"/>
      <c r="H157" s="91"/>
    </row>
    <row r="158" spans="1:8" ht="12.75" customHeight="1">
      <c r="A158" s="93" t="s">
        <v>16</v>
      </c>
      <c r="B158" s="229" t="s">
        <v>16</v>
      </c>
      <c r="C158" s="83" t="s">
        <v>16</v>
      </c>
      <c r="D158" s="329"/>
      <c r="E158" s="93" t="s">
        <v>16</v>
      </c>
      <c r="F158" s="83"/>
      <c r="G158" s="83"/>
      <c r="H158" s="91"/>
    </row>
    <row r="159" spans="1:8" ht="12.75" customHeight="1">
      <c r="A159" s="93"/>
      <c r="C159" s="83"/>
      <c r="D159" s="104"/>
      <c r="E159" s="93"/>
      <c r="F159" s="330" t="s">
        <v>16</v>
      </c>
      <c r="G159" s="93" t="s">
        <v>16</v>
      </c>
      <c r="H159" s="91"/>
    </row>
    <row r="160" spans="1:8" ht="12.75" customHeight="1">
      <c r="A160" s="93" t="s">
        <v>16</v>
      </c>
      <c r="B160" s="229" t="s">
        <v>16</v>
      </c>
      <c r="C160" s="83" t="s">
        <v>16</v>
      </c>
      <c r="D160" s="101"/>
      <c r="E160" s="83"/>
      <c r="F160" s="330"/>
      <c r="G160" s="93" t="s">
        <v>16</v>
      </c>
      <c r="H160" s="100"/>
    </row>
    <row r="161" spans="1:8" ht="12.75" customHeight="1">
      <c r="A161" s="93"/>
      <c r="C161" s="102"/>
      <c r="D161" s="329" t="s">
        <v>16</v>
      </c>
      <c r="E161" s="93" t="s">
        <v>16</v>
      </c>
      <c r="F161" s="94"/>
      <c r="G161" s="83"/>
      <c r="H161" s="95"/>
    </row>
    <row r="162" spans="1:8" ht="12.75" customHeight="1">
      <c r="A162" s="93" t="s">
        <v>16</v>
      </c>
      <c r="B162" s="229" t="s">
        <v>16</v>
      </c>
      <c r="C162" s="83" t="s">
        <v>16</v>
      </c>
      <c r="D162" s="329"/>
      <c r="E162" s="93" t="s">
        <v>16</v>
      </c>
      <c r="F162" s="94"/>
      <c r="G162" s="83"/>
      <c r="H162" s="95"/>
    </row>
    <row r="163" spans="1:8" ht="12.75" customHeight="1">
      <c r="A163" s="93"/>
      <c r="C163" s="83"/>
      <c r="D163" s="101"/>
      <c r="E163" s="330" t="s">
        <v>16</v>
      </c>
      <c r="F163" s="93" t="s">
        <v>16</v>
      </c>
      <c r="G163" s="83"/>
      <c r="H163" s="95"/>
    </row>
    <row r="164" spans="1:8" ht="12.75" customHeight="1">
      <c r="A164" s="93" t="s">
        <v>16</v>
      </c>
      <c r="B164" s="229" t="s">
        <v>16</v>
      </c>
      <c r="C164" s="83" t="s">
        <v>16</v>
      </c>
      <c r="D164" s="101"/>
      <c r="E164" s="330"/>
      <c r="F164" s="93" t="s">
        <v>16</v>
      </c>
      <c r="G164" s="83"/>
      <c r="H164" s="106"/>
    </row>
    <row r="165" spans="1:8" ht="12.75" customHeight="1">
      <c r="A165" s="93"/>
      <c r="C165" s="83"/>
      <c r="D165" s="329" t="s">
        <v>16</v>
      </c>
      <c r="E165" s="93" t="s">
        <v>16</v>
      </c>
      <c r="F165" s="94"/>
      <c r="G165" s="83"/>
      <c r="H165" s="95"/>
    </row>
    <row r="166" spans="1:8" ht="12.75" customHeight="1">
      <c r="A166" s="93" t="s">
        <v>16</v>
      </c>
      <c r="B166" s="229" t="s">
        <v>16</v>
      </c>
      <c r="C166" s="91" t="s">
        <v>16</v>
      </c>
      <c r="D166" s="329"/>
      <c r="E166" s="93" t="s">
        <v>16</v>
      </c>
      <c r="F166" s="94"/>
      <c r="G166" s="83"/>
      <c r="H166" s="95"/>
    </row>
    <row r="167" spans="1:8" ht="12.75" customHeight="1">
      <c r="A167" s="93"/>
      <c r="B167" s="83"/>
      <c r="C167" s="102"/>
      <c r="D167" s="102"/>
      <c r="E167" s="102"/>
      <c r="F167" s="94"/>
      <c r="G167" s="394" t="s">
        <v>16</v>
      </c>
      <c r="H167" s="245" t="s">
        <v>16</v>
      </c>
    </row>
    <row r="168" spans="1:8" ht="12.75" customHeight="1">
      <c r="A168" s="93" t="s">
        <v>16</v>
      </c>
      <c r="B168" s="229" t="s">
        <v>16</v>
      </c>
      <c r="C168" s="91" t="s">
        <v>16</v>
      </c>
      <c r="D168" s="101"/>
      <c r="E168" s="102"/>
      <c r="F168" s="102"/>
      <c r="G168" s="394"/>
      <c r="H168" s="211" t="s">
        <v>16</v>
      </c>
    </row>
    <row r="169" spans="1:8" ht="12.75" customHeight="1">
      <c r="A169" s="93"/>
      <c r="B169" s="83"/>
      <c r="C169" s="102"/>
      <c r="D169" s="329" t="s">
        <v>16</v>
      </c>
      <c r="E169" s="93" t="s">
        <v>16</v>
      </c>
      <c r="F169" s="102"/>
      <c r="G169" s="95"/>
      <c r="H169" s="95"/>
    </row>
    <row r="170" spans="1:8" ht="12.75" customHeight="1">
      <c r="A170" s="93" t="s">
        <v>16</v>
      </c>
      <c r="B170" s="229" t="s">
        <v>16</v>
      </c>
      <c r="C170" s="83" t="s">
        <v>16</v>
      </c>
      <c r="D170" s="329"/>
      <c r="E170" s="93" t="s">
        <v>16</v>
      </c>
      <c r="F170" s="94"/>
      <c r="G170" s="95"/>
      <c r="H170" s="95"/>
    </row>
    <row r="171" spans="1:8" ht="12.75" customHeight="1">
      <c r="A171" s="93"/>
      <c r="B171" s="83"/>
      <c r="C171" s="102"/>
      <c r="D171" s="102"/>
      <c r="E171" s="330" t="s">
        <v>16</v>
      </c>
      <c r="F171" s="93" t="s">
        <v>16</v>
      </c>
      <c r="G171" s="95"/>
      <c r="H171" s="95"/>
    </row>
    <row r="172" spans="1:8" ht="12.75" customHeight="1">
      <c r="A172" s="93" t="s">
        <v>16</v>
      </c>
      <c r="B172" s="229" t="s">
        <v>16</v>
      </c>
      <c r="C172" s="83" t="s">
        <v>16</v>
      </c>
      <c r="D172" s="104"/>
      <c r="E172" s="330"/>
      <c r="F172" s="93" t="s">
        <v>16</v>
      </c>
      <c r="G172" s="95"/>
      <c r="H172" s="95"/>
    </row>
    <row r="173" spans="1:8" ht="12.75" customHeight="1">
      <c r="A173" s="93"/>
      <c r="B173" s="83"/>
      <c r="C173" s="83"/>
      <c r="D173" s="329" t="s">
        <v>16</v>
      </c>
      <c r="E173" s="93" t="s">
        <v>16</v>
      </c>
      <c r="F173" s="94"/>
      <c r="G173" s="95"/>
      <c r="H173" s="95"/>
    </row>
    <row r="174" spans="1:8" ht="12.75" customHeight="1">
      <c r="A174" s="93" t="s">
        <v>16</v>
      </c>
      <c r="B174" s="229" t="s">
        <v>16</v>
      </c>
      <c r="C174" s="83" t="s">
        <v>16</v>
      </c>
      <c r="D174" s="329"/>
      <c r="E174" s="93" t="s">
        <v>16</v>
      </c>
      <c r="F174" s="94"/>
      <c r="G174" s="95"/>
      <c r="H174" s="95"/>
    </row>
    <row r="175" spans="1:8" ht="12.75" customHeight="1">
      <c r="A175" s="93"/>
      <c r="B175" s="83"/>
      <c r="C175" s="83"/>
      <c r="D175" s="104"/>
      <c r="E175" s="83"/>
      <c r="F175" s="330" t="s">
        <v>16</v>
      </c>
      <c r="G175" s="93" t="s">
        <v>16</v>
      </c>
      <c r="H175" s="95"/>
    </row>
    <row r="176" spans="1:8" ht="12.75" customHeight="1">
      <c r="A176" s="93" t="s">
        <v>16</v>
      </c>
      <c r="B176" s="229" t="s">
        <v>16</v>
      </c>
      <c r="C176" s="83" t="s">
        <v>16</v>
      </c>
      <c r="D176" s="104"/>
      <c r="E176" s="83"/>
      <c r="F176" s="330"/>
      <c r="G176" s="93" t="s">
        <v>16</v>
      </c>
      <c r="H176" s="95"/>
    </row>
    <row r="177" spans="1:8" ht="12.75" customHeight="1">
      <c r="A177" s="93"/>
      <c r="B177" s="83"/>
      <c r="C177" s="83"/>
      <c r="D177" s="329" t="s">
        <v>16</v>
      </c>
      <c r="E177" s="93" t="s">
        <v>16</v>
      </c>
      <c r="F177" s="94"/>
      <c r="G177" s="95"/>
      <c r="H177" s="95"/>
    </row>
    <row r="178" spans="1:8" ht="12.75" customHeight="1">
      <c r="A178" s="93" t="s">
        <v>16</v>
      </c>
      <c r="B178" s="229" t="s">
        <v>16</v>
      </c>
      <c r="C178" s="83" t="s">
        <v>16</v>
      </c>
      <c r="D178" s="329"/>
      <c r="E178" s="93" t="s">
        <v>16</v>
      </c>
      <c r="F178" s="94"/>
      <c r="G178" s="95"/>
      <c r="H178" s="95"/>
    </row>
    <row r="179" spans="1:8" ht="12.75" customHeight="1">
      <c r="A179" s="93"/>
      <c r="B179" s="83"/>
      <c r="C179" s="83"/>
      <c r="D179" s="104"/>
      <c r="E179" s="330" t="s">
        <v>16</v>
      </c>
      <c r="F179" s="93" t="s">
        <v>16</v>
      </c>
      <c r="G179" s="95"/>
      <c r="H179" s="95"/>
    </row>
    <row r="180" spans="1:8" ht="12.75" customHeight="1">
      <c r="A180" s="93" t="s">
        <v>16</v>
      </c>
      <c r="B180" s="229" t="s">
        <v>16</v>
      </c>
      <c r="C180" s="83" t="s">
        <v>16</v>
      </c>
      <c r="D180" s="104"/>
      <c r="E180" s="330"/>
      <c r="F180" s="93" t="s">
        <v>16</v>
      </c>
      <c r="G180" s="95"/>
      <c r="H180" s="95"/>
    </row>
    <row r="181" spans="1:8" ht="12.75" customHeight="1">
      <c r="A181" s="93"/>
      <c r="B181" s="83"/>
      <c r="C181" s="83"/>
      <c r="D181" s="329" t="s">
        <v>16</v>
      </c>
      <c r="E181" s="93" t="s">
        <v>16</v>
      </c>
      <c r="F181" s="94"/>
      <c r="G181" s="95"/>
      <c r="H181" s="95"/>
    </row>
    <row r="182" spans="1:8" ht="12.75" customHeight="1">
      <c r="A182" s="93" t="s">
        <v>16</v>
      </c>
      <c r="B182" s="229" t="s">
        <v>16</v>
      </c>
      <c r="C182" s="83" t="s">
        <v>16</v>
      </c>
      <c r="D182" s="329"/>
      <c r="E182" s="93" t="s">
        <v>16</v>
      </c>
      <c r="F182" s="94"/>
      <c r="G182" s="95"/>
      <c r="H182" s="95"/>
    </row>
    <row r="183" spans="1:8" ht="12.75" customHeight="1">
      <c r="A183" s="93"/>
      <c r="B183" s="83"/>
      <c r="C183" s="83"/>
      <c r="D183" s="104"/>
      <c r="E183" s="83"/>
      <c r="F183" s="94"/>
      <c r="G183" s="330" t="s">
        <v>16</v>
      </c>
      <c r="H183" s="95" t="s">
        <v>16</v>
      </c>
    </row>
    <row r="184" spans="1:8" ht="12.75" customHeight="1">
      <c r="A184" s="93" t="s">
        <v>16</v>
      </c>
      <c r="B184" s="229" t="s">
        <v>16</v>
      </c>
      <c r="C184" s="83" t="s">
        <v>16</v>
      </c>
      <c r="D184" s="104"/>
      <c r="E184" s="83"/>
      <c r="F184" s="94"/>
      <c r="G184" s="330"/>
      <c r="H184" s="95" t="s">
        <v>16</v>
      </c>
    </row>
    <row r="185" spans="1:8" ht="12.75" customHeight="1">
      <c r="A185" s="93"/>
      <c r="B185" s="83"/>
      <c r="C185" s="83"/>
      <c r="D185" s="329" t="s">
        <v>16</v>
      </c>
      <c r="E185" s="93" t="s">
        <v>16</v>
      </c>
      <c r="F185" s="94"/>
      <c r="G185" s="95"/>
      <c r="H185" s="95"/>
    </row>
    <row r="186" spans="1:8" ht="12.75" customHeight="1">
      <c r="A186" s="93" t="s">
        <v>16</v>
      </c>
      <c r="B186" s="229" t="s">
        <v>16</v>
      </c>
      <c r="C186" s="83" t="s">
        <v>16</v>
      </c>
      <c r="D186" s="329"/>
      <c r="E186" s="93" t="s">
        <v>16</v>
      </c>
      <c r="F186" s="94"/>
      <c r="G186" s="95"/>
      <c r="H186" s="95"/>
    </row>
    <row r="187" spans="1:8" ht="12.75" customHeight="1">
      <c r="A187" s="93"/>
      <c r="B187" s="83"/>
      <c r="C187" s="83"/>
      <c r="D187" s="104"/>
      <c r="E187" s="330" t="s">
        <v>16</v>
      </c>
      <c r="F187" s="93" t="s">
        <v>16</v>
      </c>
      <c r="G187" s="95"/>
      <c r="H187" s="95"/>
    </row>
    <row r="188" spans="1:8" ht="12.75" customHeight="1">
      <c r="A188" s="93" t="s">
        <v>16</v>
      </c>
      <c r="B188" s="229" t="s">
        <v>16</v>
      </c>
      <c r="C188" s="83" t="s">
        <v>16</v>
      </c>
      <c r="D188" s="104"/>
      <c r="E188" s="330"/>
      <c r="F188" s="93" t="s">
        <v>16</v>
      </c>
      <c r="G188" s="95"/>
      <c r="H188" s="95"/>
    </row>
    <row r="189" spans="1:8" ht="12.75" customHeight="1">
      <c r="A189" s="93"/>
      <c r="B189" s="83"/>
      <c r="C189" s="83"/>
      <c r="D189" s="329" t="s">
        <v>16</v>
      </c>
      <c r="E189" s="93" t="s">
        <v>16</v>
      </c>
      <c r="F189" s="94"/>
      <c r="G189" s="95"/>
      <c r="H189" s="95"/>
    </row>
    <row r="190" spans="1:8" ht="12.75" customHeight="1">
      <c r="A190" s="93" t="s">
        <v>16</v>
      </c>
      <c r="B190" s="229" t="s">
        <v>16</v>
      </c>
      <c r="C190" s="83" t="s">
        <v>16</v>
      </c>
      <c r="D190" s="329"/>
      <c r="E190" s="93" t="s">
        <v>16</v>
      </c>
      <c r="F190" s="94"/>
      <c r="G190" s="95"/>
      <c r="H190" s="95"/>
    </row>
    <row r="191" spans="1:8" ht="12.75" customHeight="1">
      <c r="A191" s="93"/>
      <c r="B191" s="83"/>
      <c r="C191" s="83"/>
      <c r="D191" s="104"/>
      <c r="E191" s="83"/>
      <c r="F191" s="330" t="s">
        <v>16</v>
      </c>
      <c r="G191" s="93" t="s">
        <v>16</v>
      </c>
      <c r="H191" s="95"/>
    </row>
    <row r="192" spans="1:8" ht="12.75" customHeight="1">
      <c r="A192" s="93" t="s">
        <v>16</v>
      </c>
      <c r="B192" s="229" t="s">
        <v>16</v>
      </c>
      <c r="C192" s="83" t="s">
        <v>16</v>
      </c>
      <c r="D192" s="104"/>
      <c r="E192" s="83"/>
      <c r="F192" s="330"/>
      <c r="G192" s="93" t="s">
        <v>16</v>
      </c>
      <c r="H192" s="95"/>
    </row>
    <row r="193" spans="1:8" ht="12.75" customHeight="1">
      <c r="A193" s="93"/>
      <c r="B193" s="83"/>
      <c r="C193" s="83"/>
      <c r="D193" s="329" t="s">
        <v>16</v>
      </c>
      <c r="E193" s="93" t="s">
        <v>16</v>
      </c>
      <c r="F193" s="94"/>
      <c r="G193" s="95"/>
      <c r="H193" s="95"/>
    </row>
    <row r="194" spans="1:8" ht="12.75" customHeight="1">
      <c r="A194" s="93" t="s">
        <v>16</v>
      </c>
      <c r="B194" s="229" t="s">
        <v>16</v>
      </c>
      <c r="C194" s="83" t="s">
        <v>16</v>
      </c>
      <c r="D194" s="329"/>
      <c r="E194" s="93" t="s">
        <v>16</v>
      </c>
      <c r="F194" s="94"/>
      <c r="G194" s="95"/>
      <c r="H194" s="95"/>
    </row>
    <row r="195" spans="1:8" ht="12.75" customHeight="1">
      <c r="A195" s="93"/>
      <c r="B195" s="83"/>
      <c r="C195" s="83"/>
      <c r="D195" s="104"/>
      <c r="E195" s="330" t="s">
        <v>16</v>
      </c>
      <c r="F195" s="93" t="s">
        <v>16</v>
      </c>
      <c r="G195" s="95"/>
      <c r="H195" s="95"/>
    </row>
    <row r="196" spans="1:8" ht="12.75" customHeight="1">
      <c r="A196" s="93" t="s">
        <v>16</v>
      </c>
      <c r="B196" s="229" t="s">
        <v>16</v>
      </c>
      <c r="C196" s="83" t="s">
        <v>16</v>
      </c>
      <c r="D196" s="104"/>
      <c r="E196" s="330"/>
      <c r="F196" s="93" t="s">
        <v>16</v>
      </c>
      <c r="G196" s="95"/>
      <c r="H196" s="95"/>
    </row>
    <row r="197" spans="1:8" ht="12.75" customHeight="1">
      <c r="A197" s="93"/>
      <c r="B197" s="83"/>
      <c r="C197" s="83"/>
      <c r="D197" s="329" t="s">
        <v>16</v>
      </c>
      <c r="E197" s="93" t="s">
        <v>16</v>
      </c>
      <c r="F197" s="94"/>
      <c r="G197" s="95"/>
      <c r="H197" s="95"/>
    </row>
    <row r="198" spans="1:8" ht="12.75" customHeight="1">
      <c r="A198" s="93" t="s">
        <v>16</v>
      </c>
      <c r="B198" s="229" t="s">
        <v>16</v>
      </c>
      <c r="C198" s="91" t="s">
        <v>16</v>
      </c>
      <c r="D198" s="329"/>
      <c r="E198" s="102" t="s">
        <v>16</v>
      </c>
      <c r="F198" s="94"/>
      <c r="G198" s="95"/>
      <c r="H198" s="95"/>
    </row>
  </sheetData>
  <sheetProtection sheet="1" formatCells="0" formatColumns="0" formatRows="0" insertColumns="0" insertRows="0" deleteColumns="0" deleteRows="0" sort="0" autoFilter="0" pivotTables="0"/>
  <mergeCells count="108">
    <mergeCell ref="D193:D194"/>
    <mergeCell ref="E195:E196"/>
    <mergeCell ref="D197:D198"/>
    <mergeCell ref="D181:D182"/>
    <mergeCell ref="G183:G184"/>
    <mergeCell ref="D185:D186"/>
    <mergeCell ref="E187:E188"/>
    <mergeCell ref="D189:D190"/>
    <mergeCell ref="F191:F192"/>
    <mergeCell ref="D169:D170"/>
    <mergeCell ref="E171:E172"/>
    <mergeCell ref="D173:D174"/>
    <mergeCell ref="F175:F176"/>
    <mergeCell ref="D177:D178"/>
    <mergeCell ref="E179:E180"/>
    <mergeCell ref="D157:D158"/>
    <mergeCell ref="F159:F160"/>
    <mergeCell ref="D161:D162"/>
    <mergeCell ref="E163:E164"/>
    <mergeCell ref="D165:D166"/>
    <mergeCell ref="G167:G168"/>
    <mergeCell ref="D149:D150"/>
    <mergeCell ref="D151:D152"/>
    <mergeCell ref="G151:G152"/>
    <mergeCell ref="E152:F152"/>
    <mergeCell ref="D153:D154"/>
    <mergeCell ref="E155:E156"/>
    <mergeCell ref="E151:F151"/>
    <mergeCell ref="K142:K143"/>
    <mergeCell ref="F143:F144"/>
    <mergeCell ref="M144:M145"/>
    <mergeCell ref="N144:O144"/>
    <mergeCell ref="D145:D146"/>
    <mergeCell ref="N145:O145"/>
    <mergeCell ref="K146:K147"/>
    <mergeCell ref="E147:E148"/>
    <mergeCell ref="D131:D132"/>
    <mergeCell ref="A133:H133"/>
    <mergeCell ref="A134:H134"/>
    <mergeCell ref="D137:D138"/>
    <mergeCell ref="E139:E140"/>
    <mergeCell ref="D141:D142"/>
    <mergeCell ref="D119:D120"/>
    <mergeCell ref="E121:E122"/>
    <mergeCell ref="D123:D124"/>
    <mergeCell ref="F125:F126"/>
    <mergeCell ref="D127:D128"/>
    <mergeCell ref="E129:E130"/>
    <mergeCell ref="D107:D108"/>
    <mergeCell ref="F109:F110"/>
    <mergeCell ref="D111:D112"/>
    <mergeCell ref="E113:E114"/>
    <mergeCell ref="D115:D116"/>
    <mergeCell ref="G117:G118"/>
    <mergeCell ref="D95:D96"/>
    <mergeCell ref="E97:E98"/>
    <mergeCell ref="D99:D100"/>
    <mergeCell ref="G101:G102"/>
    <mergeCell ref="D103:D104"/>
    <mergeCell ref="E105:E106"/>
    <mergeCell ref="D83:D84"/>
    <mergeCell ref="G85:G86"/>
    <mergeCell ref="D87:D88"/>
    <mergeCell ref="E89:E90"/>
    <mergeCell ref="D91:D92"/>
    <mergeCell ref="F93:F94"/>
    <mergeCell ref="D71:D72"/>
    <mergeCell ref="E73:E74"/>
    <mergeCell ref="D75:D76"/>
    <mergeCell ref="F77:F78"/>
    <mergeCell ref="D79:D80"/>
    <mergeCell ref="E81:E82"/>
    <mergeCell ref="F59:F60"/>
    <mergeCell ref="D61:D62"/>
    <mergeCell ref="E63:E64"/>
    <mergeCell ref="D65:D66"/>
    <mergeCell ref="A67:H67"/>
    <mergeCell ref="A68:H68"/>
    <mergeCell ref="E47:E48"/>
    <mergeCell ref="D49:D50"/>
    <mergeCell ref="G51:G52"/>
    <mergeCell ref="D53:D54"/>
    <mergeCell ref="E55:E56"/>
    <mergeCell ref="D57:D58"/>
    <mergeCell ref="G35:G36"/>
    <mergeCell ref="D37:D38"/>
    <mergeCell ref="E39:E40"/>
    <mergeCell ref="D41:D42"/>
    <mergeCell ref="F43:F44"/>
    <mergeCell ref="D45:D46"/>
    <mergeCell ref="E23:E24"/>
    <mergeCell ref="D25:D26"/>
    <mergeCell ref="F27:F28"/>
    <mergeCell ref="D29:D30"/>
    <mergeCell ref="E31:E32"/>
    <mergeCell ref="D33:D34"/>
    <mergeCell ref="F11:F12"/>
    <mergeCell ref="D13:D14"/>
    <mergeCell ref="E15:E16"/>
    <mergeCell ref="D17:D18"/>
    <mergeCell ref="G19:G20"/>
    <mergeCell ref="D21:D22"/>
    <mergeCell ref="A1:H1"/>
    <mergeCell ref="A2:H2"/>
    <mergeCell ref="G3:H3"/>
    <mergeCell ref="D5:D6"/>
    <mergeCell ref="E7:E8"/>
    <mergeCell ref="D9:D10"/>
  </mergeCells>
  <conditionalFormatting sqref="G11">
    <cfRule type="expression" priority="283" dxfId="358" stopIfTrue="1">
      <formula>$F$11=63</formula>
    </cfRule>
    <cfRule type="expression" priority="284" dxfId="358" stopIfTrue="1">
      <formula>$F$11=95</formula>
    </cfRule>
  </conditionalFormatting>
  <conditionalFormatting sqref="H19">
    <cfRule type="expression" priority="280" dxfId="358" stopIfTrue="1">
      <formula>$G$19=102</formula>
    </cfRule>
    <cfRule type="expression" priority="281" dxfId="358" stopIfTrue="1">
      <formula>$G$19=87</formula>
    </cfRule>
    <cfRule type="expression" priority="282" dxfId="358" stopIfTrue="1">
      <formula>$G$19=119</formula>
    </cfRule>
  </conditionalFormatting>
  <conditionalFormatting sqref="H35">
    <cfRule type="expression" priority="5" dxfId="357" stopIfTrue="1">
      <formula>$G$35=207</formula>
    </cfRule>
    <cfRule type="expression" priority="239" dxfId="359" stopIfTrue="1">
      <formula>$G$35=151</formula>
    </cfRule>
    <cfRule type="expression" priority="240" dxfId="358" stopIfTrue="1">
      <formula>$G$35=143</formula>
    </cfRule>
    <cfRule type="expression" priority="241" dxfId="358" stopIfTrue="1">
      <formula>$G$35=175</formula>
    </cfRule>
  </conditionalFormatting>
  <conditionalFormatting sqref="B147">
    <cfRule type="expression" priority="213" dxfId="360" stopIfTrue="1">
      <formula>IF(A147="",0,1)=1</formula>
    </cfRule>
  </conditionalFormatting>
  <conditionalFormatting sqref="C147">
    <cfRule type="expression" priority="212" dxfId="360" stopIfTrue="1">
      <formula>IF(A147="",0,1)=1</formula>
    </cfRule>
  </conditionalFormatting>
  <conditionalFormatting sqref="D147">
    <cfRule type="expression" priority="211" dxfId="360" stopIfTrue="1">
      <formula>IF(A147="",0,1)=1</formula>
    </cfRule>
  </conditionalFormatting>
  <conditionalFormatting sqref="B155">
    <cfRule type="expression" priority="210" dxfId="360" stopIfTrue="1">
      <formula>IF(A147="",0,1)=1</formula>
    </cfRule>
  </conditionalFormatting>
  <conditionalFormatting sqref="C155">
    <cfRule type="expression" priority="209" dxfId="360" stopIfTrue="1">
      <formula>IF(A147="",0,1)=1</formula>
    </cfRule>
  </conditionalFormatting>
  <conditionalFormatting sqref="F151">
    <cfRule type="expression" priority="201" dxfId="357" stopIfTrue="1">
      <formula>IF(A147="",0,1)=1</formula>
    </cfRule>
  </conditionalFormatting>
  <conditionalFormatting sqref="E151">
    <cfRule type="expression" priority="200" dxfId="357" stopIfTrue="1">
      <formula>IF(A147="",0,1)=1</formula>
    </cfRule>
  </conditionalFormatting>
  <printOptions horizontalCentered="1" verticalCentered="1"/>
  <pageMargins left="0" right="0" top="0" bottom="0.3937007874015748" header="0" footer="0"/>
  <pageSetup fitToHeight="0" horizontalDpi="600" verticalDpi="600" orientation="portrait" paperSize="9" scale="86" r:id="rId2"/>
  <rowBreaks count="2" manualBreakCount="2">
    <brk id="66" max="8" man="1"/>
    <brk id="132" max="8" man="1"/>
  </rowBreaks>
  <drawing r:id="rId1"/>
</worksheet>
</file>

<file path=xl/worksheets/sheet14.xml><?xml version="1.0" encoding="utf-8"?>
<worksheet xmlns="http://schemas.openxmlformats.org/spreadsheetml/2006/main" xmlns:r="http://schemas.openxmlformats.org/officeDocument/2006/relationships">
  <sheetPr codeName="List2"/>
  <dimension ref="A1:F18"/>
  <sheetViews>
    <sheetView zoomScalePageLayoutView="0" workbookViewId="0" topLeftCell="A1">
      <selection activeCell="E6" sqref="E6"/>
    </sheetView>
  </sheetViews>
  <sheetFormatPr defaultColWidth="9.00390625" defaultRowHeight="12.75"/>
  <cols>
    <col min="1" max="1" width="6.875" style="0" customWidth="1"/>
    <col min="2" max="2" width="7.125" style="0" customWidth="1"/>
    <col min="3" max="3" width="6.375" style="0" customWidth="1"/>
    <col min="4" max="4" width="7.875" style="0" customWidth="1"/>
    <col min="5" max="5" width="4.75390625" style="0" customWidth="1"/>
  </cols>
  <sheetData>
    <row r="1" spans="1:6" ht="12.75">
      <c r="A1" s="208" t="s">
        <v>60</v>
      </c>
      <c r="B1" t="s">
        <v>61</v>
      </c>
      <c r="C1" t="s">
        <v>57</v>
      </c>
      <c r="D1" t="s">
        <v>58</v>
      </c>
      <c r="E1" t="s">
        <v>55</v>
      </c>
      <c r="F1" t="s">
        <v>59</v>
      </c>
    </row>
    <row r="2" ht="7.5" customHeight="1"/>
    <row r="3" spans="1:6" ht="12.75">
      <c r="A3" t="e">
        <f>IF(AND(#REF!=5,#REF!=4),IF(#REF!=1,#REF!,IF(#REF!=1,#REF!,IF(#REF!=1,#REF!,IF(#REF!=1,#REF!,IF(#REF!=1,#REF!,""))))),"")</f>
        <v>#REF!</v>
      </c>
      <c r="B3" t="e">
        <f>IF(AND(#REF!=5,#REF!=8),IF(#REF!=1,#REF!,IF(#REF!=1,#REF!,IF(#REF!=1,#REF!,IF(#REF!=1,#REF!,IF(#REF!=1,#REF!,""))))),"")</f>
        <v>#REF!</v>
      </c>
      <c r="C3" t="e">
        <f>IF(AND(#REF!=4,#REF!=8,#REF!=16),IF(#REF!=1,#REF!,IF(#REF!=1,#REF!,IF(#REF!=1,#REF!,IF(#REF!=1,#REF!,"")))),IF(AND(#REF!=4,#REF!=8,#REF!=8),IF(#REF!=1,#REF!,IF(#REF!=1,#REF!,IF(#REF!=1,#REF!,IF(#REF!=1,#REF!,"")))),""))</f>
        <v>#REF!</v>
      </c>
      <c r="D3" t="e">
        <f>IF(AND(#REF!=4,#REF!=16),IF(#REF!=1,#REF!,IF(#REF!=1,#REF!,IF(#REF!=1,#REF!,IF(#REF!=1,#REF!,"")))),"")</f>
        <v>#REF!</v>
      </c>
      <c r="E3" t="e">
        <f>IF(AND(#REF!="KO",#REF!=8,copy_before_draw_I_st!$F$1&lt;=64),#REF!,IF(AND(#REF!="KO",#REF!=8,copy_before_draw_I_st!$F$1&gt;64),#REF!,IF(AND(#REF!="KO",#REF!=16,copy_before_draw_I_st!$F$1&lt;=64),#REF!,IF(AND(#REF!="KO",#REF!=16,copy_before_draw_I_st!$F$1&gt;64),#REF!,""))))</f>
        <v>#REF!</v>
      </c>
      <c r="F3" t="e">
        <f>IF(AND(#REF!=4,#REF!=4),IF(#REF!=1,#REF!,IF(#REF!=1,#REF!,IF(#REF!=1,#REF!,IF(#REF!=1,#REF!,"")))),"")</f>
        <v>#REF!</v>
      </c>
    </row>
    <row r="4" spans="1:6" ht="12.75">
      <c r="A4" t="e">
        <f>IF(AND(#REF!=5,#REF!=4),IF(#REF!=1,#REF!,IF(#REF!=1,#REF!,IF(#REF!=1,#REF!,IF(#REF!=1,#REF!,IF(#REF!=1,#REF!,""))))),"")</f>
        <v>#REF!</v>
      </c>
      <c r="B4" t="e">
        <f>IF(AND(#REF!=5,#REF!=8),IF(#REF!=1,#REF!,IF(#REF!=1,#REF!,IF(#REF!=1,#REF!,IF(#REF!=1,#REF!,IF(#REF!=1,#REF!,""))))),"")</f>
        <v>#REF!</v>
      </c>
      <c r="C4" t="e">
        <f>IF(AND(#REF!=4,#REF!=8,#REF!=16),IF(#REF!=1,#REF!,IF(#REF!=1,#REF!,IF(#REF!=1,#REF!,IF(#REF!=1,#REF!,"")))),IF(AND(#REF!=4,#REF!=8,#REF!=8),IF(#REF!=1,#REF!,IF(#REF!=1,#REF!,IF(#REF!=1,#REF!,IF(#REF!=1,#REF!,"")))),""))</f>
        <v>#REF!</v>
      </c>
      <c r="D4" t="e">
        <f>IF(AND(#REF!=4,#REF!=16),IF(#REF!=1,#REF!,IF(#REF!=1,#REF!,IF(#REF!=1,#REF!,IF(#REF!=1,#REF!,"")))),"")</f>
        <v>#REF!</v>
      </c>
      <c r="E4" t="e">
        <f>IF(AND(#REF!="KO",#REF!=8,copy_before_draw_I_st!$F$1&lt;=64),#REF!,IF(AND(#REF!="KO",#REF!=8,copy_before_draw_I_st!$F$1&gt;64),#REF!,IF(AND(#REF!="KO",#REF!=16,copy_before_draw_I_st!$F$1&lt;=64),#REF!,IF(AND(#REF!="KO",#REF!=16,copy_before_draw_I_st!$F$1&gt;64),#REF!,""))))</f>
        <v>#REF!</v>
      </c>
      <c r="F4" t="e">
        <f>IF(AND(#REF!=4,#REF!=4),IF(#REF!=1,#REF!,IF(#REF!=1,#REF!,IF(#REF!=1,#REF!,IF(#REF!=1,#REF!,"")))),"")</f>
        <v>#REF!</v>
      </c>
    </row>
    <row r="5" spans="1:6" ht="12.75">
      <c r="A5" t="e">
        <f>IF(AND(#REF!=5,#REF!=4),IF(#REF!=1,#REF!,IF(#REF!=1,#REF!,IF(#REF!=1,#REF!,IF(#REF!=1,#REF!,IF(#REF!=1,#REF!,""))))),"")</f>
        <v>#REF!</v>
      </c>
      <c r="B5" t="e">
        <f>IF(AND(#REF!=5,#REF!=8),IF(#REF!=1,#REF!,IF(#REF!=1,#REF!,IF(#REF!=1,#REF!,IF(#REF!=1,#REF!,IF(#REF!=1,#REF!,""))))),"")</f>
        <v>#REF!</v>
      </c>
      <c r="C5" t="e">
        <f>IF(AND(#REF!=4,#REF!=8,#REF!=16),IF(#REF!=1,#REF!,IF(#REF!=1,#REF!,IF(#REF!=1,#REF!,IF(#REF!=1,#REF!,"")))),IF(AND(#REF!=4,#REF!=8,#REF!=8),IF(#REF!=1,#REF!,IF(#REF!=1,#REF!,IF(#REF!=1,#REF!,IF(#REF!=1,#REF!,"")))),""))</f>
        <v>#REF!</v>
      </c>
      <c r="D5" t="e">
        <f>IF(AND(#REF!=4,#REF!=16),IF(#REF!=1,#REF!,IF(#REF!=1,#REF!,IF(#REF!=1,#REF!,IF(#REF!=1,#REF!,"")))),"")</f>
        <v>#REF!</v>
      </c>
      <c r="E5" t="e">
        <f>IF(AND(#REF!="KO",#REF!=8,copy_before_draw_I_st!$F$1&lt;=64),#REF!,IF(AND(#REF!="KO",#REF!=8,copy_before_draw_I_st!$F$1&gt;64),#REF!,IF(AND(#REF!="KO",#REF!=16,copy_before_draw_I_st!$F$1&lt;=64),#REF!,IF(AND(#REF!="KO",#REF!=16,copy_before_draw_I_st!$F$1&gt;64),#REF!,""))))</f>
        <v>#REF!</v>
      </c>
      <c r="F5" t="e">
        <f>IF(AND(#REF!=4,#REF!=4),IF(#REF!=1,#REF!,IF(#REF!=1,#REF!,IF(#REF!=1,#REF!,IF(#REF!=1,#REF!,"")))),"")</f>
        <v>#REF!</v>
      </c>
    </row>
    <row r="6" spans="1:6" ht="12.75">
      <c r="A6" t="e">
        <f>IF(AND(#REF!=5,#REF!=4),IF(#REF!=1,#REF!,IF(#REF!=1,#REF!,IF(#REF!=1,#REF!,IF(#REF!=1,#REF!,IF(#REF!=1,#REF!,""))))),"")</f>
        <v>#REF!</v>
      </c>
      <c r="B6" t="e">
        <f>IF(AND(#REF!=5,#REF!=8),IF(#REF!=1,#REF!,IF(#REF!=1,#REF!,IF(#REF!=1,#REF!,IF(#REF!=1,#REF!,IF(#REF!=1,#REF!,""))))),"")</f>
        <v>#REF!</v>
      </c>
      <c r="C6" t="e">
        <f>IF(AND(#REF!=4,#REF!=8,#REF!=16),IF(#REF!=1,#REF!,IF(#REF!=1,#REF!,IF(#REF!=1,#REF!,IF(#REF!=1,#REF!,"")))),IF(AND(#REF!=4,#REF!=8,#REF!=8),IF(#REF!=1,#REF!,IF(#REF!=1,#REF!,IF(#REF!=1,#REF!,IF(#REF!=1,#REF!,"")))),""))</f>
        <v>#REF!</v>
      </c>
      <c r="D6" t="e">
        <f>IF(AND(#REF!=4,#REF!=16),IF(#REF!=1,#REF!,IF(#REF!=1,#REF!,IF(#REF!=1,#REF!,IF(#REF!=1,#REF!,"")))),"")</f>
        <v>#REF!</v>
      </c>
      <c r="E6" t="e">
        <f>IF(AND(#REF!="KO",#REF!=8,copy_before_draw_I_st!$F$1&lt;=64),#REF!,IF(AND(#REF!="KO",#REF!=8,copy_before_draw_I_st!$F$1&gt;64),#REF!,IF(AND(#REF!="KO",#REF!=16,copy_before_draw_I_st!$F$1&lt;=64),#REF!,IF(AND(#REF!="KO",#REF!=16,copy_before_draw_I_st!$F$1&gt;64),#REF!,""))))</f>
        <v>#REF!</v>
      </c>
      <c r="F6" t="e">
        <f>IF(AND(#REF!=4,#REF!=4),IF(#REF!=1,#REF!,IF(#REF!=1,#REF!,IF(#REF!=1,#REF!,IF(#REF!=1,#REF!,"")))),"")</f>
        <v>#REF!</v>
      </c>
    </row>
    <row r="7" spans="1:6" ht="12.75">
      <c r="A7" t="e">
        <f>IF(AND(#REF!=5,#REF!=4),IF(#REF!=2,#REF!,IF(#REF!=2,#REF!,IF(#REF!=2,#REF!,IF(#REF!=2,#REF!,IF(#REF!=2,#REF!,""))))),"")</f>
        <v>#REF!</v>
      </c>
      <c r="B7" t="e">
        <f>IF(AND(#REF!=5,#REF!=8),IF(#REF!=1,#REF!,IF(#REF!=1,#REF!,IF(#REF!=1,#REF!,IF(#REF!=1,#REF!,IF(#REF!=1,#REF!,""))))),"")</f>
        <v>#REF!</v>
      </c>
      <c r="C7" t="e">
        <f>IF(AND(#REF!=4,#REF!=8,#REF!=16),IF(#REF!=1,#REF!,IF(#REF!=1,#REF!,IF(#REF!=1,#REF!,IF(#REF!=1,#REF!,"")))),IF(AND(#REF!=4,#REF!=8,#REF!=8),IF(#REF!=1,#REF!,IF(#REF!=1,#REF!,IF(#REF!=1,#REF!,IF(#REF!=1,#REF!,"")))),""))</f>
        <v>#REF!</v>
      </c>
      <c r="D7" t="e">
        <f>IF(AND(#REF!=4,#REF!=16),IF(#REF!=1,#REF!,IF(#REF!=1,#REF!,IF(#REF!=1,#REF!,IF(#REF!=1,#REF!,"")))),"")</f>
        <v>#REF!</v>
      </c>
      <c r="E7" t="e">
        <f>IF(AND(#REF!="KO",#REF!=8,copy_before_draw_I_st!$F$1&lt;=64),#REF!,IF(AND(#REF!="KO",#REF!=8,copy_before_draw_I_st!$F$1&gt;64),#REF!,IF(AND(#REF!="KO",#REF!=16,copy_before_draw_I_st!$F$1&lt;=64),#REF!,IF(AND(#REF!="KO",#REF!=16,copy_before_draw_I_st!$F$1&gt;64),#REF!,""))))</f>
        <v>#REF!</v>
      </c>
      <c r="F7" t="e">
        <f>IF(AND(#REF!=4,#REF!=4),IF(#REF!=2,#REF!,IF(#REF!=2,#REF!,IF(#REF!=2,#REF!,IF(#REF!=2,#REF!,"")))),"")</f>
        <v>#REF!</v>
      </c>
    </row>
    <row r="8" spans="1:6" ht="12.75">
      <c r="A8" t="e">
        <f>IF(AND(#REF!=5,#REF!=4),IF(#REF!=2,#REF!,IF(#REF!=2,#REF!,IF(#REF!=2,#REF!,IF(#REF!=2,#REF!,IF(#REF!=2,#REF!,""))))),"")</f>
        <v>#REF!</v>
      </c>
      <c r="B8" t="e">
        <f>IF(AND(#REF!=5,#REF!=8),IF(#REF!=1,#REF!,IF(#REF!=1,#REF!,IF(#REF!=1,#REF!,IF(#REF!=1,#REF!,IF(#REF!=1,#REF!,""))))),"")</f>
        <v>#REF!</v>
      </c>
      <c r="C8" t="e">
        <f>IF(AND(#REF!=4,#REF!=8,#REF!=16),IF(#REF!=1,#REF!,IF(#REF!=1,#REF!,IF(#REF!=1,#REF!,IF(#REF!=1,#REF!,"")))),IF(AND(#REF!=4,#REF!=8,#REF!=8),IF(#REF!=1,#REF!,IF(#REF!=1,#REF!,IF(#REF!=1,#REF!,IF(#REF!=1,#REF!,"")))),""))</f>
        <v>#REF!</v>
      </c>
      <c r="D8" t="e">
        <f>IF(AND(#REF!=4,#REF!=16),IF(#REF!=1,#REF!,IF(#REF!=1,#REF!,IF(#REF!=1,#REF!,IF(#REF!=1,#REF!,"")))),"")</f>
        <v>#REF!</v>
      </c>
      <c r="E8" t="e">
        <f>IF(AND(#REF!="KO",#REF!=8,copy_before_draw_I_st!$F$1&lt;=64),#REF!,IF(AND(#REF!="KO",#REF!=8,copy_before_draw_I_st!$F$1&gt;64),#REF!,IF(AND(#REF!="KO",#REF!=16,copy_before_draw_I_st!$F$1&lt;=64),#REF!,IF(AND(#REF!="KO",#REF!=16,copy_before_draw_I_st!$F$1&gt;64),#REF!,""))))</f>
        <v>#REF!</v>
      </c>
      <c r="F8" t="e">
        <f>IF(AND(#REF!=4,#REF!=4),IF(#REF!=2,#REF!,IF(#REF!=2,#REF!,IF(#REF!=2,#REF!,IF(#REF!=2,#REF!,"")))),"")</f>
        <v>#REF!</v>
      </c>
    </row>
    <row r="9" spans="1:6" ht="12.75">
      <c r="A9" t="e">
        <f>IF(AND(#REF!=5,#REF!=4),IF(#REF!=2,#REF!,IF(#REF!=2,#REF!,IF(#REF!=2,#REF!,IF(#REF!=2,#REF!,IF(#REF!=2,#REF!,""))))),"")</f>
        <v>#REF!</v>
      </c>
      <c r="B9" t="e">
        <f>IF(AND(#REF!=5,#REF!=8),IF(#REF!=1,#REF!,IF(#REF!=1,#REF!,IF(#REF!=1,#REF!,IF(#REF!=1,#REF!,IF(#REF!=1,#REF!,""))))),"")</f>
        <v>#REF!</v>
      </c>
      <c r="C9" t="e">
        <f>IF(AND(#REF!=4,#REF!=8,#REF!=16),IF(#REF!=1,#REF!,IF(#REF!=1,#REF!,IF(#REF!=1,#REF!,IF(#REF!=1,#REF!,"")))),IF(AND(#REF!=4,#REF!=8,#REF!=8),IF(#REF!=1,#REF!,IF(#REF!=1,#REF!,IF(#REF!=1,#REF!,IF(#REF!=1,#REF!,"")))),""))</f>
        <v>#REF!</v>
      </c>
      <c r="D9" t="e">
        <f>IF(AND(#REF!=4,#REF!=16),IF(#REF!=1,#REF!,IF(#REF!=1,#REF!,IF(#REF!=1,#REF!,IF(#REF!=1,#REF!,"")))),"")</f>
        <v>#REF!</v>
      </c>
      <c r="E9" t="e">
        <f>IF(AND(#REF!="KO",#REF!=8,copy_before_draw_I_st!$F$1&lt;=64),#REF!,IF(AND(#REF!="KO",#REF!=8,copy_before_draw_I_st!$F$1&gt;64),#REF!,IF(AND(#REF!="KO",#REF!=16,copy_before_draw_I_st!$F$1&lt;=64),#REF!,IF(AND(#REF!="KO",#REF!=16,copy_before_draw_I_st!$F$1&gt;64),#REF!,""))))</f>
        <v>#REF!</v>
      </c>
      <c r="F9" t="e">
        <f>IF(AND(#REF!=4,#REF!=4),IF(#REF!=2,#REF!,IF(#REF!=2,#REF!,IF(#REF!=2,#REF!,IF(#REF!=2,#REF!,"")))),"")</f>
        <v>#REF!</v>
      </c>
    </row>
    <row r="10" spans="1:6" ht="12.75">
      <c r="A10" t="e">
        <f>IF(AND(#REF!=5,#REF!=4),IF(#REF!=2,#REF!,IF(#REF!=2,#REF!,IF(#REF!=2,#REF!,IF(#REF!=2,#REF!,IF(#REF!=2,#REF!,""))))),"")</f>
        <v>#REF!</v>
      </c>
      <c r="B10" t="e">
        <f>IF(AND(#REF!=5,#REF!=8),IF(#REF!=1,#REF!,IF(#REF!=1,#REF!,IF(#REF!=1,#REF!,IF(#REF!=1,#REF!,IF(#REF!=1,#REF!,""))))),"")</f>
        <v>#REF!</v>
      </c>
      <c r="C10" t="e">
        <f>IF(AND(#REF!=4,#REF!=8,#REF!=16),IF(#REF!=1,#REF!,IF(#REF!=1,#REF!,IF(#REF!=1,#REF!,IF(#REF!=1,#REF!,"")))),IF(AND(#REF!=4,#REF!=8,#REF!=8),IF(#REF!=1,#REF!,IF(#REF!=1,#REF!,IF(#REF!=1,#REF!,IF(#REF!=1,#REF!,"")))),""))</f>
        <v>#REF!</v>
      </c>
      <c r="D10" t="e">
        <f>IF(AND(#REF!=4,#REF!=16),IF(#REF!=1,#REF!,IF(#REF!=1,#REF!,IF(#REF!=1,#REF!,IF(#REF!=1,#REF!,"")))),"")</f>
        <v>#REF!</v>
      </c>
      <c r="E10" t="e">
        <f>IF(AND(#REF!="KO",#REF!=8,copy_before_draw_I_st!$F$1&lt;=64),#REF!,IF(AND(#REF!="KO",#REF!=8,copy_before_draw_I_st!$F$1&gt;64),#REF!,IF(AND(#REF!="KO",#REF!=16,copy_before_draw_I_st!$F$1&lt;=64),#REF!,IF(AND(#REF!="KO",#REF!=16,copy_before_draw_I_st!$F$1&gt;64),#REF!,""))))</f>
        <v>#REF!</v>
      </c>
      <c r="F10" t="e">
        <f>IF(AND(#REF!=4,#REF!=4),IF(#REF!=2,#REF!,IF(#REF!=2,#REF!,IF(#REF!=2,#REF!,IF(#REF!=2,#REF!,"")))),"")</f>
        <v>#REF!</v>
      </c>
    </row>
    <row r="11" spans="2:5" ht="12.75">
      <c r="B11" t="e">
        <f>IF(AND(#REF!=5,#REF!=8,#REF!=16),IF(#REF!=2,#REF!,IF(#REF!=2,#REF!,IF(#REF!=2,#REF!,IF(#REF!=2,#REF!,IF(#REF!=2,#REF!,""))))),"")</f>
        <v>#REF!</v>
      </c>
      <c r="C11" t="e">
        <f>IF(AND(#REF!=4,#REF!=8,#REF!=16),IF(#REF!=2,#REF!,IF(#REF!=2,#REF!,IF(#REF!=2,#REF!,IF(#REF!=2,#REF!,"")))),"")</f>
        <v>#REF!</v>
      </c>
      <c r="D11" t="e">
        <f>IF(AND(#REF!=4,#REF!=16),IF(#REF!=1,#REF!,IF(#REF!=1,#REF!,IF(#REF!=1,#REF!,IF(#REF!=1,#REF!,"")))),"")</f>
        <v>#REF!</v>
      </c>
      <c r="E11" t="e">
        <f>IF(AND(#REF!="KO",#REF!=16,copy_before_draw_I_st!$F$1&lt;=64),#REF!,IF(AND(#REF!="KO",#REF!=16,copy_before_draw_I_st!$F$1&gt;64),#REF!,""))</f>
        <v>#REF!</v>
      </c>
    </row>
    <row r="12" spans="2:5" ht="12.75">
      <c r="B12" t="e">
        <f>IF(AND(#REF!=5,#REF!=8,#REF!=16),IF(#REF!=2,#REF!,IF(#REF!=2,#REF!,IF(#REF!=2,#REF!,IF(#REF!=2,#REF!,IF(#REF!=2,#REF!,""))))),"")</f>
        <v>#REF!</v>
      </c>
      <c r="C12" t="e">
        <f>IF(AND(#REF!=4,#REF!=8,#REF!=16),IF(#REF!=2,#REF!,IF(#REF!=2,#REF!,IF(#REF!=2,#REF!,IF(#REF!=2,#REF!,"")))),"")</f>
        <v>#REF!</v>
      </c>
      <c r="D12" t="e">
        <f>IF(AND(#REF!=4,#REF!=16),IF(#REF!=1,#REF!,IF(#REF!=1,#REF!,IF(#REF!=1,#REF!,IF(#REF!=1,#REF!,"")))),"")</f>
        <v>#REF!</v>
      </c>
      <c r="E12" t="e">
        <f>IF(AND(#REF!="KO",#REF!=16,copy_before_draw_I_st!$F$1&lt;=64),#REF!,IF(AND(#REF!="KO",#REF!=16,copy_before_draw_I_st!$F$1&gt;64),#REF!,""))</f>
        <v>#REF!</v>
      </c>
    </row>
    <row r="13" spans="2:5" ht="12.75">
      <c r="B13" t="e">
        <f>IF(AND(#REF!=5,#REF!=8,#REF!=16),IF(#REF!=2,#REF!,IF(#REF!=2,#REF!,IF(#REF!=2,#REF!,IF(#REF!=2,#REF!,IF(#REF!=2,#REF!,""))))),"")</f>
        <v>#REF!</v>
      </c>
      <c r="C13" t="e">
        <f>IF(AND(#REF!=4,#REF!=8,#REF!=16),IF(#REF!=2,#REF!,IF(#REF!=2,#REF!,IF(#REF!=2,#REF!,IF(#REF!=2,#REF!,"")))),"")</f>
        <v>#REF!</v>
      </c>
      <c r="D13" t="e">
        <f>IF(AND(#REF!=4,#REF!=16),IF(#REF!=1,#REF!,IF(#REF!=1,#REF!,IF(#REF!=1,#REF!,IF(#REF!=1,#REF!,"")))),"")</f>
        <v>#REF!</v>
      </c>
      <c r="E13" t="e">
        <f>IF(AND(#REF!="KO",#REF!=16,copy_before_draw_I_st!$F$1&lt;=64),#REF!,IF(AND(#REF!="KO",#REF!=16,copy_before_draw_I_st!$F$1&gt;64),#REF!,""))</f>
        <v>#REF!</v>
      </c>
    </row>
    <row r="14" spans="2:5" ht="12.75">
      <c r="B14" t="e">
        <f>IF(AND(#REF!=5,#REF!=8,#REF!=16),IF(#REF!=2,#REF!,IF(#REF!=2,#REF!,IF(#REF!=2,#REF!,IF(#REF!=2,#REF!,IF(#REF!=2,#REF!,""))))),"")</f>
        <v>#REF!</v>
      </c>
      <c r="C14" t="e">
        <f>IF(AND(#REF!=4,#REF!=8,#REF!=16),IF(#REF!=2,#REF!,IF(#REF!=2,#REF!,IF(#REF!=2,#REF!,IF(#REF!=2,#REF!,"")))),"")</f>
        <v>#REF!</v>
      </c>
      <c r="D14" t="e">
        <f>IF(AND(#REF!=4,#REF!=16),IF(#REF!=1,#REF!,IF(#REF!=1,#REF!,IF(#REF!=1,#REF!,IF(#REF!=1,#REF!,"")))),"")</f>
        <v>#REF!</v>
      </c>
      <c r="E14" t="e">
        <f>IF(AND(#REF!="KO",#REF!=16,copy_before_draw_I_st!$F$1&lt;=64),#REF!,IF(AND(#REF!="KO",#REF!=16,copy_before_draw_I_st!$F$1&gt;64),#REF!,""))</f>
        <v>#REF!</v>
      </c>
    </row>
    <row r="15" spans="2:5" ht="12.75">
      <c r="B15" t="e">
        <f>IF(AND(#REF!=5,#REF!=8,#REF!=16),IF(#REF!=2,#REF!,IF(#REF!=2,#REF!,IF(#REF!=2,#REF!,IF(#REF!=2,#REF!,IF(#REF!=2,#REF!,""))))),"")</f>
        <v>#REF!</v>
      </c>
      <c r="C15" t="e">
        <f>IF(AND(#REF!=4,#REF!=8,#REF!=16),IF(#REF!=2,#REF!,IF(#REF!=2,#REF!,IF(#REF!=2,#REF!,IF(#REF!=2,#REF!,"")))),"")</f>
        <v>#REF!</v>
      </c>
      <c r="D15" t="e">
        <f>IF(AND(#REF!=4,#REF!=16),IF(#REF!=1,#REF!,IF(#REF!=1,#REF!,IF(#REF!=1,#REF!,IF(#REF!=1,#REF!,"")))),"")</f>
        <v>#REF!</v>
      </c>
      <c r="E15" t="e">
        <f>IF(AND(#REF!="KO",#REF!=16,copy_before_draw_I_st!$F$1&lt;=64),#REF!,IF(AND(#REF!="KO",#REF!=16,copy_before_draw_I_st!$F$1&gt;64),#REF!,""))</f>
        <v>#REF!</v>
      </c>
    </row>
    <row r="16" spans="2:5" ht="12.75">
      <c r="B16" t="e">
        <f>IF(AND(#REF!=5,#REF!=8,#REF!=16),IF(#REF!=2,#REF!,IF(#REF!=2,#REF!,IF(#REF!=2,#REF!,IF(#REF!=2,#REF!,IF(#REF!=2,#REF!,""))))),"")</f>
        <v>#REF!</v>
      </c>
      <c r="C16" t="e">
        <f>IF(AND(#REF!=4,#REF!=8,#REF!=16),IF(#REF!=2,#REF!,IF(#REF!=2,#REF!,IF(#REF!=2,#REF!,IF(#REF!=2,#REF!,"")))),"")</f>
        <v>#REF!</v>
      </c>
      <c r="D16" t="e">
        <f>IF(AND(#REF!=4,#REF!=16),IF(#REF!=1,#REF!,IF(#REF!=1,#REF!,IF(#REF!=1,#REF!,IF(#REF!=1,#REF!,"")))),"")</f>
        <v>#REF!</v>
      </c>
      <c r="E16" t="e">
        <f>IF(AND(#REF!="KO",#REF!=16,copy_before_draw_I_st!$F$1&lt;=64),#REF!,IF(AND(#REF!="KO",#REF!=16,copy_before_draw_I_st!$F$1&gt;64),#REF!,""))</f>
        <v>#REF!</v>
      </c>
    </row>
    <row r="17" spans="2:5" ht="12.75">
      <c r="B17" t="e">
        <f>IF(AND(#REF!=5,#REF!=8,#REF!=16),IF(#REF!=2,#REF!,IF(#REF!=2,#REF!,IF(#REF!=2,#REF!,IF(#REF!=2,#REF!,IF(#REF!=2,#REF!,""))))),"")</f>
        <v>#REF!</v>
      </c>
      <c r="C17" t="e">
        <f>IF(AND(#REF!=4,#REF!=8,#REF!=16),IF(#REF!=2,#REF!,IF(#REF!=2,#REF!,IF(#REF!=2,#REF!,IF(#REF!=2,#REF!,"")))),"")</f>
        <v>#REF!</v>
      </c>
      <c r="D17" t="e">
        <f>IF(AND(#REF!=4,#REF!=16),IF(#REF!=1,#REF!,IF(#REF!=1,#REF!,IF(#REF!=1,#REF!,IF(#REF!=1,#REF!,"")))),"")</f>
        <v>#REF!</v>
      </c>
      <c r="E17" t="e">
        <f>IF(AND(#REF!="KO",#REF!=16,copy_before_draw_I_st!$F$1&lt;=64),#REF!,IF(AND(#REF!="KO",#REF!=16,copy_before_draw_I_st!$F$1&gt;64),#REF!,""))</f>
        <v>#REF!</v>
      </c>
    </row>
    <row r="18" spans="2:5" ht="12.75">
      <c r="B18" t="e">
        <f>IF(AND(#REF!=5,#REF!=8,#REF!=16),IF(#REF!=2,#REF!,IF(#REF!=2,#REF!,IF(#REF!=2,#REF!,IF(#REF!=2,#REF!,IF(#REF!=2,#REF!,""))))),"")</f>
        <v>#REF!</v>
      </c>
      <c r="C18" t="e">
        <f>IF(AND(#REF!=4,#REF!=8,#REF!=16),IF(#REF!=2,#REF!,IF(#REF!=2,#REF!,IF(#REF!=2,#REF!,IF(#REF!=2,#REF!,"")))),"")</f>
        <v>#REF!</v>
      </c>
      <c r="D18" t="e">
        <f>IF(AND(#REF!=4,#REF!=16),IF(#REF!=1,#REF!,IF(#REF!=1,#REF!,IF(#REF!=1,#REF!,IF(#REF!=1,#REF!,"")))),"")</f>
        <v>#REF!</v>
      </c>
      <c r="E18" t="e">
        <f>IF(AND(#REF!="KO",#REF!=16,copy_before_draw_I_st!$F$1&lt;=64),#REF!,IF(AND(#REF!="KO",#REF!=16,copy_before_draw_I_st!$F$1&gt;64),#REF!,""))</f>
        <v>#REF!</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List9"/>
  <dimension ref="A1:R687"/>
  <sheetViews>
    <sheetView view="pageBreakPreview" zoomScaleSheetLayoutView="100" zoomScalePageLayoutView="0" workbookViewId="0" topLeftCell="A1">
      <selection activeCell="H5" sqref="H5:N36"/>
    </sheetView>
  </sheetViews>
  <sheetFormatPr defaultColWidth="9.00390625" defaultRowHeight="12.75"/>
  <cols>
    <col min="1" max="1" width="5.375" style="172" customWidth="1"/>
    <col min="2" max="2" width="4.00390625" style="163" customWidth="1"/>
    <col min="3" max="3" width="16.75390625" style="150" customWidth="1"/>
    <col min="4" max="4" width="21.875" style="150" customWidth="1"/>
    <col min="5" max="5" width="4.375" style="173" customWidth="1"/>
    <col min="6" max="7" width="9.125" style="150" customWidth="1"/>
    <col min="8" max="8" width="5.625" style="150" customWidth="1"/>
    <col min="9" max="9" width="5.375" style="150" customWidth="1"/>
    <col min="10" max="10" width="13.25390625" style="150" customWidth="1"/>
    <col min="11" max="11" width="16.25390625" style="150" customWidth="1"/>
    <col min="12" max="12" width="0.12890625" style="150" hidden="1" customWidth="1"/>
    <col min="13" max="13" width="3.25390625" style="150" hidden="1" customWidth="1"/>
    <col min="14" max="14" width="5.125" style="205" customWidth="1"/>
    <col min="15" max="15" width="4.625" style="212" customWidth="1"/>
    <col min="16" max="17" width="9.125" style="150" customWidth="1"/>
    <col min="18" max="18" width="11.25390625" style="150" bestFit="1" customWidth="1"/>
    <col min="19" max="16384" width="9.125" style="150" customWidth="1"/>
  </cols>
  <sheetData>
    <row r="1" spans="1:14" ht="20.25">
      <c r="A1" s="323" t="s">
        <v>29</v>
      </c>
      <c r="B1" s="323"/>
      <c r="C1" s="323"/>
      <c r="D1" s="323"/>
      <c r="E1" s="323"/>
      <c r="N1" s="152"/>
    </row>
    <row r="3" spans="1:15" s="164" customFormat="1" ht="16.5" customHeight="1">
      <c r="A3" s="172"/>
      <c r="B3" s="163"/>
      <c r="C3" s="164" t="s">
        <v>0</v>
      </c>
      <c r="D3" s="164" t="s">
        <v>3</v>
      </c>
      <c r="E3" s="164" t="s">
        <v>2</v>
      </c>
      <c r="N3" s="205"/>
      <c r="O3" s="213"/>
    </row>
    <row r="4" spans="1:17" ht="12" customHeight="1">
      <c r="A4" s="185"/>
      <c r="B4" s="181"/>
      <c r="C4" s="178"/>
      <c r="D4" s="178"/>
      <c r="E4" s="182"/>
      <c r="F4" s="178"/>
      <c r="G4" s="150">
        <f>IF(B4="","",1)</f>
      </c>
      <c r="H4" s="165">
        <f>E4</f>
        <v>0</v>
      </c>
      <c r="I4" s="174">
        <f>B4</f>
        <v>0</v>
      </c>
      <c r="J4" s="165">
        <f>D4</f>
        <v>0</v>
      </c>
      <c r="K4" s="165">
        <f>C4</f>
        <v>0</v>
      </c>
      <c r="N4" s="205">
        <f>O4</f>
        <v>0</v>
      </c>
      <c r="O4" s="174"/>
      <c r="P4" s="176"/>
      <c r="Q4" s="176"/>
    </row>
    <row r="5" spans="1:18" ht="12.75">
      <c r="A5" s="181">
        <v>1</v>
      </c>
      <c r="B5" s="181" t="e">
        <f>#REF!</f>
        <v>#REF!</v>
      </c>
      <c r="C5" s="178" t="e">
        <f>#REF!</f>
        <v>#REF!</v>
      </c>
      <c r="D5" s="178" t="e">
        <f>#REF!</f>
        <v>#REF!</v>
      </c>
      <c r="E5" s="166" t="e">
        <f>#REF!</f>
        <v>#REF!</v>
      </c>
      <c r="F5" s="178"/>
      <c r="G5" s="150">
        <v>1</v>
      </c>
      <c r="H5" s="165">
        <v>1</v>
      </c>
      <c r="I5" s="174">
        <v>1</v>
      </c>
      <c r="J5" s="165" t="s">
        <v>89</v>
      </c>
      <c r="K5" s="165" t="s">
        <v>88</v>
      </c>
      <c r="N5" s="205">
        <v>40</v>
      </c>
      <c r="O5" s="174">
        <v>40</v>
      </c>
      <c r="P5" s="205"/>
      <c r="Q5" s="176"/>
      <c r="R5" s="239"/>
    </row>
    <row r="6" spans="1:17" ht="12.75">
      <c r="A6" s="181">
        <v>2</v>
      </c>
      <c r="B6" s="181" t="e">
        <f>#REF!</f>
        <v>#REF!</v>
      </c>
      <c r="C6" s="178" t="e">
        <f>#REF!</f>
        <v>#REF!</v>
      </c>
      <c r="D6" s="178" t="e">
        <f>#REF!</f>
        <v>#REF!</v>
      </c>
      <c r="E6" s="166" t="e">
        <f>#REF!</f>
        <v>#REF!</v>
      </c>
      <c r="F6" s="178"/>
      <c r="G6" s="150">
        <v>1</v>
      </c>
      <c r="H6" s="165">
        <v>2</v>
      </c>
      <c r="I6" s="174">
        <v>2</v>
      </c>
      <c r="J6" s="165" t="s">
        <v>68</v>
      </c>
      <c r="K6" s="165" t="s">
        <v>90</v>
      </c>
      <c r="N6" s="205">
        <v>39</v>
      </c>
      <c r="O6" s="174">
        <v>39</v>
      </c>
      <c r="P6" s="205"/>
      <c r="Q6" s="176"/>
    </row>
    <row r="7" spans="1:17" ht="12.75">
      <c r="A7" s="181">
        <v>3</v>
      </c>
      <c r="B7" s="181" t="e">
        <f>#REF!</f>
        <v>#REF!</v>
      </c>
      <c r="C7" s="178" t="e">
        <f>#REF!</f>
        <v>#REF!</v>
      </c>
      <c r="D7" s="178" t="e">
        <f>#REF!</f>
        <v>#REF!</v>
      </c>
      <c r="E7" s="166" t="e">
        <f>#REF!</f>
        <v>#REF!</v>
      </c>
      <c r="F7" s="178"/>
      <c r="G7" s="150">
        <v>1</v>
      </c>
      <c r="H7" s="165">
        <v>3</v>
      </c>
      <c r="I7" s="174">
        <v>3</v>
      </c>
      <c r="J7" s="165" t="s">
        <v>68</v>
      </c>
      <c r="K7" s="165" t="s">
        <v>91</v>
      </c>
      <c r="N7" s="205">
        <v>38</v>
      </c>
      <c r="O7" s="174">
        <v>38</v>
      </c>
      <c r="P7" s="205"/>
      <c r="Q7" s="176"/>
    </row>
    <row r="8" spans="1:17" ht="12.75">
      <c r="A8" s="181">
        <v>4</v>
      </c>
      <c r="B8" s="181" t="e">
        <f>#REF!</f>
        <v>#REF!</v>
      </c>
      <c r="C8" s="178" t="e">
        <f>#REF!</f>
        <v>#REF!</v>
      </c>
      <c r="D8" s="178" t="e">
        <f>#REF!</f>
        <v>#REF!</v>
      </c>
      <c r="E8" s="166" t="e">
        <f>#REF!</f>
        <v>#REF!</v>
      </c>
      <c r="F8" s="178"/>
      <c r="G8" s="150">
        <v>1</v>
      </c>
      <c r="H8" s="165">
        <v>4</v>
      </c>
      <c r="I8" s="174">
        <v>4</v>
      </c>
      <c r="J8" s="165" t="s">
        <v>92</v>
      </c>
      <c r="K8" s="165" t="s">
        <v>71</v>
      </c>
      <c r="N8" s="205">
        <v>37</v>
      </c>
      <c r="O8" s="174">
        <v>37</v>
      </c>
      <c r="P8" s="205"/>
      <c r="Q8" s="176"/>
    </row>
    <row r="9" spans="1:17" ht="12.75">
      <c r="A9" s="181">
        <v>5</v>
      </c>
      <c r="B9" s="181" t="e">
        <f>#REF!</f>
        <v>#REF!</v>
      </c>
      <c r="C9" s="178" t="e">
        <f>#REF!</f>
        <v>#REF!</v>
      </c>
      <c r="D9" s="178" t="e">
        <f>#REF!</f>
        <v>#REF!</v>
      </c>
      <c r="E9" s="166" t="e">
        <f>#REF!</f>
        <v>#REF!</v>
      </c>
      <c r="F9" s="178"/>
      <c r="G9" s="150">
        <v>1</v>
      </c>
      <c r="H9" s="165">
        <v>5</v>
      </c>
      <c r="I9" s="174">
        <v>5</v>
      </c>
      <c r="J9" s="165" t="s">
        <v>92</v>
      </c>
      <c r="K9" s="165" t="s">
        <v>93</v>
      </c>
      <c r="N9" s="205">
        <v>36</v>
      </c>
      <c r="O9" s="174" t="e">
        <f>IF(AND(#REF!=4,#REF!=4,#REF!=16),36,IF(AND(#REF!=4,#REF!=16,#REF!=8),36,IF(AND(#REF!=5,#REF!=4,#REF!=16),36,IF(#REF!=8,20,IF(#REF!=16,36,"")))))</f>
        <v>#REF!</v>
      </c>
      <c r="P9" s="205"/>
      <c r="Q9" s="176"/>
    </row>
    <row r="10" spans="1:17" ht="12.75">
      <c r="A10" s="181">
        <v>6</v>
      </c>
      <c r="B10" s="181" t="e">
        <f>#REF!</f>
        <v>#REF!</v>
      </c>
      <c r="C10" s="178" t="e">
        <f>#REF!</f>
        <v>#REF!</v>
      </c>
      <c r="D10" s="178" t="e">
        <f>#REF!</f>
        <v>#REF!</v>
      </c>
      <c r="E10" s="166" t="e">
        <f>#REF!</f>
        <v>#REF!</v>
      </c>
      <c r="F10" s="178"/>
      <c r="G10" s="150">
        <v>1</v>
      </c>
      <c r="H10" s="165">
        <v>6</v>
      </c>
      <c r="I10" s="174">
        <v>6</v>
      </c>
      <c r="J10" s="165" t="s">
        <v>85</v>
      </c>
      <c r="K10" s="165" t="s">
        <v>82</v>
      </c>
      <c r="N10" s="205">
        <v>35</v>
      </c>
      <c r="O10" s="174" t="e">
        <f>IF(AND(#REF!=4,#REF!=4,#REF!=16),35,IF(AND(#REF!=4,#REF!=16,#REF!=8),35,IF(AND(#REF!=5,#REF!=4,#REF!=16),35,IF(#REF!=8,20,IF(#REF!=16,35,"")))))</f>
        <v>#REF!</v>
      </c>
      <c r="P10" s="205"/>
      <c r="Q10" s="176"/>
    </row>
    <row r="11" spans="1:17" ht="12.75">
      <c r="A11" s="181">
        <v>7</v>
      </c>
      <c r="B11" s="181" t="e">
        <f>#REF!</f>
        <v>#REF!</v>
      </c>
      <c r="C11" s="178" t="e">
        <f>#REF!</f>
        <v>#REF!</v>
      </c>
      <c r="D11" s="178" t="e">
        <f>#REF!</f>
        <v>#REF!</v>
      </c>
      <c r="E11" s="166" t="e">
        <f>#REF!</f>
        <v>#REF!</v>
      </c>
      <c r="F11" s="178"/>
      <c r="G11" s="150">
        <v>1</v>
      </c>
      <c r="H11" s="165">
        <v>7</v>
      </c>
      <c r="I11" s="174">
        <v>7</v>
      </c>
      <c r="J11" s="165" t="s">
        <v>85</v>
      </c>
      <c r="K11" s="165" t="s">
        <v>94</v>
      </c>
      <c r="N11" s="205">
        <v>34</v>
      </c>
      <c r="O11" s="174" t="e">
        <f>IF(AND(#REF!=4,#REF!=4,#REF!=16),34,IF(AND(#REF!=4,#REF!=16,#REF!=8),34,IF(AND(#REF!=5,#REF!=4,#REF!=16),34,IF(#REF!=8,20,IF(#REF!=16,34,"")))))</f>
        <v>#REF!</v>
      </c>
      <c r="P11" s="205"/>
      <c r="Q11" s="176"/>
    </row>
    <row r="12" spans="1:17" ht="12.75">
      <c r="A12" s="181">
        <v>8</v>
      </c>
      <c r="B12" s="181" t="e">
        <f>#REF!</f>
        <v>#REF!</v>
      </c>
      <c r="C12" s="178" t="e">
        <f>#REF!</f>
        <v>#REF!</v>
      </c>
      <c r="D12" s="178" t="e">
        <f>#REF!</f>
        <v>#REF!</v>
      </c>
      <c r="E12" s="166" t="e">
        <f>#REF!</f>
        <v>#REF!</v>
      </c>
      <c r="F12" s="178"/>
      <c r="G12" s="150">
        <v>1</v>
      </c>
      <c r="H12" s="165">
        <v>8</v>
      </c>
      <c r="I12" s="174">
        <v>8</v>
      </c>
      <c r="J12" s="165" t="s">
        <v>96</v>
      </c>
      <c r="K12" s="165" t="s">
        <v>95</v>
      </c>
      <c r="N12" s="205">
        <v>33</v>
      </c>
      <c r="O12" s="174" t="e">
        <f>IF(AND(#REF!=4,#REF!=4,#REF!=16),33,IF(AND(#REF!=4,#REF!=16,#REF!=8),33,IF(AND(#REF!=5,#REF!=4,#REF!=16),33,IF(#REF!=8,20,IF(#REF!=16,33,"")))))</f>
        <v>#REF!</v>
      </c>
      <c r="P12" s="205"/>
      <c r="Q12" s="176"/>
    </row>
    <row r="13" spans="1:17" ht="12.75">
      <c r="A13" s="181">
        <v>9</v>
      </c>
      <c r="B13" s="181" t="e">
        <f>#REF!</f>
        <v>#REF!</v>
      </c>
      <c r="C13" s="178" t="e">
        <f>#REF!</f>
        <v>#REF!</v>
      </c>
      <c r="D13" s="178" t="e">
        <f>#REF!</f>
        <v>#REF!</v>
      </c>
      <c r="E13" s="166" t="e">
        <f>#REF!</f>
        <v>#REF!</v>
      </c>
      <c r="F13" s="178"/>
      <c r="G13" s="150">
        <v>1</v>
      </c>
      <c r="H13" s="165">
        <v>9</v>
      </c>
      <c r="I13" s="174">
        <v>9</v>
      </c>
      <c r="J13" s="165" t="s">
        <v>85</v>
      </c>
      <c r="K13" s="165" t="s">
        <v>97</v>
      </c>
      <c r="N13" s="205">
        <v>20</v>
      </c>
      <c r="O13" s="174" t="e">
        <f>IF(AND(#REF!=4,#REF!=4,#REF!=16),20,IF(AND(#REF!=4,#REF!=16,#REF!=8),20,IF(AND(#REF!=5,#REF!=4,#REF!=16),20,IF(#REF!=8,5,IF(#REF!=16,20,"")))))</f>
        <v>#REF!</v>
      </c>
      <c r="P13" s="205"/>
      <c r="Q13" s="176"/>
    </row>
    <row r="14" spans="1:17" ht="12.75">
      <c r="A14" s="181">
        <v>10</v>
      </c>
      <c r="B14" s="181" t="e">
        <f>#REF!</f>
        <v>#REF!</v>
      </c>
      <c r="C14" s="178" t="e">
        <f>#REF!</f>
        <v>#REF!</v>
      </c>
      <c r="D14" s="178" t="e">
        <f>#REF!</f>
        <v>#REF!</v>
      </c>
      <c r="E14" s="166" t="e">
        <f>#REF!</f>
        <v>#REF!</v>
      </c>
      <c r="F14" s="178"/>
      <c r="G14" s="150">
        <v>1</v>
      </c>
      <c r="H14" s="165">
        <v>10</v>
      </c>
      <c r="I14" s="174">
        <v>10</v>
      </c>
      <c r="J14" s="165" t="s">
        <v>92</v>
      </c>
      <c r="K14" s="165" t="s">
        <v>98</v>
      </c>
      <c r="N14" s="205">
        <v>20</v>
      </c>
      <c r="O14" s="174" t="e">
        <f>IF(AND(#REF!=4,#REF!=4,#REF!=16),20,IF(AND(#REF!=4,#REF!=16,#REF!=8),20,IF(AND(#REF!=5,#REF!=4,#REF!=16),20,IF(#REF!=8,5,IF(#REF!=16,20,"")))))</f>
        <v>#REF!</v>
      </c>
      <c r="P14" s="205"/>
      <c r="Q14" s="176"/>
    </row>
    <row r="15" spans="1:17" ht="12.75">
      <c r="A15" s="181">
        <v>11</v>
      </c>
      <c r="B15" s="181" t="e">
        <f>#REF!</f>
        <v>#REF!</v>
      </c>
      <c r="C15" s="178" t="e">
        <f>#REF!</f>
        <v>#REF!</v>
      </c>
      <c r="D15" s="178" t="e">
        <f>#REF!</f>
        <v>#REF!</v>
      </c>
      <c r="E15" s="166" t="e">
        <f>#REF!</f>
        <v>#REF!</v>
      </c>
      <c r="F15" s="178"/>
      <c r="G15" s="150">
        <v>1</v>
      </c>
      <c r="H15" s="165">
        <v>11</v>
      </c>
      <c r="I15" s="174">
        <v>11</v>
      </c>
      <c r="J15" s="165" t="s">
        <v>100</v>
      </c>
      <c r="K15" s="165" t="s">
        <v>99</v>
      </c>
      <c r="N15" s="205">
        <v>20</v>
      </c>
      <c r="O15" s="174" t="e">
        <f>IF(AND(#REF!=4,#REF!=4,#REF!=16),20,IF(AND(#REF!=4,#REF!=16,#REF!=8),20,IF(AND(#REF!=5,#REF!=4,#REF!=16),20,IF(#REF!=8,5,IF(#REF!=16,20,"")))))</f>
        <v>#REF!</v>
      </c>
      <c r="P15" s="205"/>
      <c r="Q15" s="176"/>
    </row>
    <row r="16" spans="1:17" ht="12.75">
      <c r="A16" s="181">
        <v>12</v>
      </c>
      <c r="B16" s="181" t="e">
        <f>#REF!</f>
        <v>#REF!</v>
      </c>
      <c r="C16" s="178" t="e">
        <f>#REF!</f>
        <v>#REF!</v>
      </c>
      <c r="D16" s="178" t="e">
        <f>#REF!</f>
        <v>#REF!</v>
      </c>
      <c r="E16" s="166" t="e">
        <f>#REF!</f>
        <v>#REF!</v>
      </c>
      <c r="F16" s="178"/>
      <c r="G16" s="150">
        <v>1</v>
      </c>
      <c r="H16" s="165">
        <v>12</v>
      </c>
      <c r="I16" s="174">
        <v>12</v>
      </c>
      <c r="J16" s="165" t="s">
        <v>68</v>
      </c>
      <c r="K16" s="165" t="s">
        <v>101</v>
      </c>
      <c r="N16" s="205">
        <v>20</v>
      </c>
      <c r="O16" s="174" t="e">
        <f>IF(AND(#REF!=4,#REF!=4,#REF!=16),20,IF(AND(#REF!=4,#REF!=16,#REF!=8),20,IF(AND(#REF!=5,#REF!=4,#REF!=16),20,IF(#REF!=8,5,IF(#REF!=16,20,"")))))</f>
        <v>#REF!</v>
      </c>
      <c r="P16" s="205"/>
      <c r="Q16" s="176"/>
    </row>
    <row r="17" spans="1:17" ht="12.75">
      <c r="A17" s="181">
        <v>13</v>
      </c>
      <c r="B17" s="181" t="e">
        <f>#REF!</f>
        <v>#REF!</v>
      </c>
      <c r="C17" s="178" t="e">
        <f>#REF!</f>
        <v>#REF!</v>
      </c>
      <c r="D17" s="178" t="e">
        <f>#REF!</f>
        <v>#REF!</v>
      </c>
      <c r="E17" s="166" t="e">
        <f>#REF!</f>
        <v>#REF!</v>
      </c>
      <c r="F17" s="178"/>
      <c r="G17" s="150">
        <v>1</v>
      </c>
      <c r="H17" s="165">
        <v>13</v>
      </c>
      <c r="I17" s="174">
        <v>13</v>
      </c>
      <c r="J17" s="165" t="s">
        <v>35</v>
      </c>
      <c r="K17" s="165" t="s">
        <v>69</v>
      </c>
      <c r="N17" s="205">
        <v>20</v>
      </c>
      <c r="O17" s="174" t="e">
        <f>IF(AND(#REF!=4,#REF!=4,#REF!=16),20,IF(AND(#REF!=4,#REF!=16,#REF!=8),20,IF(AND(#REF!=5,#REF!=4,#REF!=16),20,IF(#REF!=8,10,IF(#REF!=16,20,"")))))</f>
        <v>#REF!</v>
      </c>
      <c r="P17" s="205"/>
      <c r="Q17" s="176"/>
    </row>
    <row r="18" spans="1:17" ht="12.75">
      <c r="A18" s="181">
        <v>14</v>
      </c>
      <c r="B18" s="181" t="e">
        <f>#REF!</f>
        <v>#REF!</v>
      </c>
      <c r="C18" s="178" t="e">
        <f>#REF!</f>
        <v>#REF!</v>
      </c>
      <c r="D18" s="178" t="e">
        <f>#REF!</f>
        <v>#REF!</v>
      </c>
      <c r="E18" s="166" t="e">
        <f>#REF!</f>
        <v>#REF!</v>
      </c>
      <c r="F18" s="178"/>
      <c r="G18" s="150">
        <v>1</v>
      </c>
      <c r="H18" s="165">
        <v>14</v>
      </c>
      <c r="I18" s="174">
        <v>14</v>
      </c>
      <c r="J18" s="165" t="s">
        <v>68</v>
      </c>
      <c r="K18" s="165" t="s">
        <v>102</v>
      </c>
      <c r="N18" s="205">
        <v>20</v>
      </c>
      <c r="O18" s="174" t="e">
        <f>IF(AND(#REF!=4,#REF!=4,#REF!=16),20,IF(AND(#REF!=4,#REF!=16,#REF!=8),20,IF(AND(#REF!=5,#REF!=4,#REF!=16),20,IF(#REF!=8,10,IF(#REF!=16,20,"")))))</f>
        <v>#REF!</v>
      </c>
      <c r="P18" s="205"/>
      <c r="Q18" s="176"/>
    </row>
    <row r="19" spans="1:17" ht="12.75">
      <c r="A19" s="181">
        <v>15</v>
      </c>
      <c r="B19" s="181" t="e">
        <f>#REF!</f>
        <v>#REF!</v>
      </c>
      <c r="C19" s="178" t="e">
        <f>#REF!</f>
        <v>#REF!</v>
      </c>
      <c r="D19" s="178" t="e">
        <f>#REF!</f>
        <v>#REF!</v>
      </c>
      <c r="E19" s="166" t="e">
        <f>#REF!</f>
        <v>#REF!</v>
      </c>
      <c r="F19" s="178"/>
      <c r="G19" s="150">
        <v>1</v>
      </c>
      <c r="H19" s="165">
        <v>15</v>
      </c>
      <c r="I19" s="174">
        <v>15</v>
      </c>
      <c r="J19" s="165" t="s">
        <v>104</v>
      </c>
      <c r="K19" s="165" t="s">
        <v>103</v>
      </c>
      <c r="N19" s="205">
        <v>20</v>
      </c>
      <c r="O19" s="174" t="e">
        <f>IF(AND(#REF!=4,#REF!=4,#REF!=16),20,IF(AND(#REF!=4,#REF!=16,#REF!=8),20,IF(AND(#REF!=5,#REF!=4,#REF!=16),20,IF(#REF!=8,10,IF(#REF!=16,20,"")))))</f>
        <v>#REF!</v>
      </c>
      <c r="P19" s="205"/>
      <c r="Q19" s="176"/>
    </row>
    <row r="20" spans="1:17" ht="13.5" thickBot="1">
      <c r="A20" s="186">
        <v>16</v>
      </c>
      <c r="B20" s="186" t="e">
        <f>#REF!</f>
        <v>#REF!</v>
      </c>
      <c r="C20" s="180" t="e">
        <f>#REF!</f>
        <v>#REF!</v>
      </c>
      <c r="D20" s="180" t="e">
        <f>#REF!</f>
        <v>#REF!</v>
      </c>
      <c r="E20" s="184" t="e">
        <f>#REF!</f>
        <v>#REF!</v>
      </c>
      <c r="F20" s="180"/>
      <c r="G20" s="150">
        <v>1</v>
      </c>
      <c r="H20" s="165">
        <v>16</v>
      </c>
      <c r="I20" s="174">
        <v>16</v>
      </c>
      <c r="J20" s="165" t="s">
        <v>106</v>
      </c>
      <c r="K20" s="165" t="s">
        <v>105</v>
      </c>
      <c r="N20" s="205">
        <v>20</v>
      </c>
      <c r="O20" s="174" t="e">
        <f>IF(AND(#REF!=4,#REF!=4,#REF!=16),20,IF(AND(#REF!=4,#REF!=16,#REF!=8),20,IF(AND(#REF!=5,#REF!=4,#REF!=16),20,IF(#REF!=8,10,IF(#REF!=16,20,"")))))</f>
        <v>#REF!</v>
      </c>
      <c r="P20" s="205"/>
      <c r="Q20" s="176"/>
    </row>
    <row r="21" spans="1:17" ht="12.75">
      <c r="A21" s="181">
        <v>17</v>
      </c>
      <c r="B21" s="181" t="e">
        <f>#REF!</f>
        <v>#REF!</v>
      </c>
      <c r="C21" s="178" t="e">
        <f>#REF!</f>
        <v>#REF!</v>
      </c>
      <c r="D21" s="178" t="e">
        <f>#REF!</f>
        <v>#REF!</v>
      </c>
      <c r="E21" s="166" t="e">
        <f>#REF!</f>
        <v>#REF!</v>
      </c>
      <c r="F21" s="178"/>
      <c r="G21" s="150">
        <v>1</v>
      </c>
      <c r="H21" s="165">
        <v>17</v>
      </c>
      <c r="I21" s="174">
        <v>17</v>
      </c>
      <c r="J21" s="165" t="s">
        <v>68</v>
      </c>
      <c r="K21" s="165" t="s">
        <v>107</v>
      </c>
      <c r="N21" s="205">
        <v>5</v>
      </c>
      <c r="O21" s="174" t="e">
        <f>IF(AND(#REF!=4,#REF!=4,#REF!=16),5,IF(AND(#REF!=4,#REF!=16,#REF!=8),5,IF(AND(#REF!=5,#REF!=4,#REF!=16),5,IF(#REF!=16,5,""))))</f>
        <v>#REF!</v>
      </c>
      <c r="P21" s="205"/>
      <c r="Q21" s="176"/>
    </row>
    <row r="22" spans="1:17" ht="12.75">
      <c r="A22" s="181">
        <v>18</v>
      </c>
      <c r="B22" s="181" t="e">
        <f>#REF!</f>
        <v>#REF!</v>
      </c>
      <c r="C22" s="178" t="e">
        <f>#REF!</f>
        <v>#REF!</v>
      </c>
      <c r="D22" s="178" t="e">
        <f>#REF!</f>
        <v>#REF!</v>
      </c>
      <c r="E22" s="166" t="e">
        <f>#REF!</f>
        <v>#REF!</v>
      </c>
      <c r="F22" s="178"/>
      <c r="G22" s="150">
        <v>1</v>
      </c>
      <c r="H22" s="165">
        <v>18</v>
      </c>
      <c r="I22" s="174">
        <v>18</v>
      </c>
      <c r="J22" s="165" t="s">
        <v>96</v>
      </c>
      <c r="K22" s="165" t="s">
        <v>76</v>
      </c>
      <c r="N22" s="205">
        <v>5</v>
      </c>
      <c r="O22" s="174" t="e">
        <f>IF(AND(#REF!=4,#REF!=4,#REF!=16),5,IF(AND(#REF!=4,#REF!=16,#REF!=8),5,IF(AND(#REF!=5,#REF!=4,#REF!=16),5,IF(#REF!=16,5,""))))</f>
        <v>#REF!</v>
      </c>
      <c r="P22" s="205"/>
      <c r="Q22" s="176"/>
    </row>
    <row r="23" spans="1:17" ht="12.75">
      <c r="A23" s="181">
        <v>19</v>
      </c>
      <c r="B23" s="181" t="e">
        <f>#REF!</f>
        <v>#REF!</v>
      </c>
      <c r="C23" s="178" t="e">
        <f>#REF!</f>
        <v>#REF!</v>
      </c>
      <c r="D23" s="178" t="e">
        <f>#REF!</f>
        <v>#REF!</v>
      </c>
      <c r="E23" s="166" t="e">
        <f>#REF!</f>
        <v>#REF!</v>
      </c>
      <c r="F23" s="178"/>
      <c r="G23" s="150">
        <v>1</v>
      </c>
      <c r="H23" s="165">
        <v>19</v>
      </c>
      <c r="I23" s="174">
        <v>19</v>
      </c>
      <c r="J23" s="165" t="s">
        <v>109</v>
      </c>
      <c r="K23" s="165" t="s">
        <v>108</v>
      </c>
      <c r="N23" s="205">
        <v>5</v>
      </c>
      <c r="O23" s="174" t="e">
        <f>IF(AND(#REF!=4,#REF!=4,#REF!=16),5,IF(AND(#REF!=4,#REF!=16,#REF!=8),5,IF(AND(#REF!=5,#REF!=4,#REF!=16),5,IF(#REF!=16,5,""))))</f>
        <v>#REF!</v>
      </c>
      <c r="P23" s="205"/>
      <c r="Q23" s="176"/>
    </row>
    <row r="24" spans="1:17" ht="12.75">
      <c r="A24" s="181">
        <v>20</v>
      </c>
      <c r="B24" s="181" t="e">
        <f>#REF!</f>
        <v>#REF!</v>
      </c>
      <c r="C24" s="178" t="e">
        <f>#REF!</f>
        <v>#REF!</v>
      </c>
      <c r="D24" s="178" t="e">
        <f>#REF!</f>
        <v>#REF!</v>
      </c>
      <c r="E24" s="166" t="e">
        <f>#REF!</f>
        <v>#REF!</v>
      </c>
      <c r="F24" s="178"/>
      <c r="G24" s="150">
        <v>1</v>
      </c>
      <c r="H24" s="165">
        <v>20</v>
      </c>
      <c r="I24" s="174">
        <v>20</v>
      </c>
      <c r="J24" s="165" t="s">
        <v>35</v>
      </c>
      <c r="K24" s="165" t="s">
        <v>72</v>
      </c>
      <c r="N24" s="205">
        <v>5</v>
      </c>
      <c r="O24" s="174" t="e">
        <f>IF(AND(#REF!=4,#REF!=4,#REF!=16),5,IF(AND(#REF!=4,#REF!=16,#REF!=8),5,IF(AND(#REF!=5,#REF!=4,#REF!=16),5,IF(#REF!=16,5,""))))</f>
        <v>#REF!</v>
      </c>
      <c r="P24" s="205"/>
      <c r="Q24" s="176"/>
    </row>
    <row r="25" spans="1:17" ht="12.75">
      <c r="A25" s="181">
        <v>21</v>
      </c>
      <c r="B25" s="181" t="e">
        <f>#REF!</f>
        <v>#REF!</v>
      </c>
      <c r="C25" s="178" t="e">
        <f>#REF!</f>
        <v>#REF!</v>
      </c>
      <c r="D25" s="178" t="e">
        <f>#REF!</f>
        <v>#REF!</v>
      </c>
      <c r="E25" s="166" t="e">
        <f>#REF!</f>
        <v>#REF!</v>
      </c>
      <c r="F25" s="178"/>
      <c r="G25" s="150">
        <v>1</v>
      </c>
      <c r="H25" s="165">
        <v>21</v>
      </c>
      <c r="I25" s="174">
        <v>21</v>
      </c>
      <c r="J25" s="165" t="s">
        <v>84</v>
      </c>
      <c r="K25" s="165" t="s">
        <v>73</v>
      </c>
      <c r="N25" s="205">
        <v>5</v>
      </c>
      <c r="O25" s="174" t="e">
        <f>IF(AND(#REF!=4,#REF!=4,#REF!=16),5,IF(AND(#REF!=4,#REF!=16,#REF!=8),5,IF(AND(#REF!=5,#REF!=4,#REF!=16),5,IF(#REF!=16,5,""))))</f>
        <v>#REF!</v>
      </c>
      <c r="P25" s="205"/>
      <c r="Q25" s="176"/>
    </row>
    <row r="26" spans="1:17" ht="12.75">
      <c r="A26" s="181">
        <v>22</v>
      </c>
      <c r="B26" s="181" t="e">
        <f>#REF!</f>
        <v>#REF!</v>
      </c>
      <c r="C26" s="178" t="e">
        <f>#REF!</f>
        <v>#REF!</v>
      </c>
      <c r="D26" s="178" t="e">
        <f>#REF!</f>
        <v>#REF!</v>
      </c>
      <c r="E26" s="166" t="e">
        <f>#REF!</f>
        <v>#REF!</v>
      </c>
      <c r="F26" s="178"/>
      <c r="G26" s="150">
        <v>1</v>
      </c>
      <c r="H26" s="165">
        <v>22</v>
      </c>
      <c r="I26" s="174">
        <v>22</v>
      </c>
      <c r="J26" s="165" t="s">
        <v>96</v>
      </c>
      <c r="K26" s="165" t="s">
        <v>110</v>
      </c>
      <c r="N26" s="205">
        <v>5</v>
      </c>
      <c r="O26" s="174" t="e">
        <f>IF(AND(#REF!=4,#REF!=4,#REF!=16),5,IF(AND(#REF!=4,#REF!=16,#REF!=8),5,IF(AND(#REF!=5,#REF!=4,#REF!=16),5,IF(#REF!=16,5,""))))</f>
        <v>#REF!</v>
      </c>
      <c r="P26" s="205"/>
      <c r="Q26" s="176"/>
    </row>
    <row r="27" spans="1:17" ht="12.75">
      <c r="A27" s="181">
        <v>23</v>
      </c>
      <c r="B27" s="181" t="e">
        <f>#REF!</f>
        <v>#REF!</v>
      </c>
      <c r="C27" s="178" t="e">
        <f>#REF!</f>
        <v>#REF!</v>
      </c>
      <c r="D27" s="178" t="e">
        <f>#REF!</f>
        <v>#REF!</v>
      </c>
      <c r="E27" s="166" t="e">
        <f>#REF!</f>
        <v>#REF!</v>
      </c>
      <c r="F27" s="178"/>
      <c r="G27" s="150">
        <v>1</v>
      </c>
      <c r="H27" s="165">
        <v>23</v>
      </c>
      <c r="I27" s="174">
        <v>23</v>
      </c>
      <c r="J27" s="165" t="s">
        <v>112</v>
      </c>
      <c r="K27" s="165" t="s">
        <v>111</v>
      </c>
      <c r="N27" s="205">
        <v>5</v>
      </c>
      <c r="O27" s="174" t="e">
        <f>IF(AND(#REF!=4,#REF!=4,#REF!=16),5,IF(AND(#REF!=4,#REF!=16,#REF!=8),5,IF(AND(#REF!=5,#REF!=4,#REF!=16),5,IF(#REF!=16,5,""))))</f>
        <v>#REF!</v>
      </c>
      <c r="P27" s="205"/>
      <c r="Q27" s="176"/>
    </row>
    <row r="28" spans="1:17" ht="12.75">
      <c r="A28" s="181">
        <v>24</v>
      </c>
      <c r="B28" s="181" t="e">
        <f>#REF!</f>
        <v>#REF!</v>
      </c>
      <c r="C28" s="178" t="e">
        <f>#REF!</f>
        <v>#REF!</v>
      </c>
      <c r="D28" s="178" t="e">
        <f>#REF!</f>
        <v>#REF!</v>
      </c>
      <c r="E28" s="166" t="e">
        <f>#REF!</f>
        <v>#REF!</v>
      </c>
      <c r="F28" s="178"/>
      <c r="G28" s="150">
        <v>1</v>
      </c>
      <c r="H28" s="165">
        <v>24</v>
      </c>
      <c r="I28" s="174">
        <v>24</v>
      </c>
      <c r="J28" s="165" t="s">
        <v>70</v>
      </c>
      <c r="K28" s="165" t="s">
        <v>77</v>
      </c>
      <c r="N28" s="205">
        <v>5</v>
      </c>
      <c r="O28" s="174" t="e">
        <f>IF(AND(#REF!=4,#REF!=4,#REF!=16),5,IF(AND(#REF!=4,#REF!=16,#REF!=8),5,IF(AND(#REF!=5,#REF!=4,#REF!=16),5,IF(#REF!=16,5,""))))</f>
        <v>#REF!</v>
      </c>
      <c r="P28" s="205"/>
      <c r="Q28" s="176"/>
    </row>
    <row r="29" spans="1:17" ht="12.75">
      <c r="A29" s="181">
        <v>25</v>
      </c>
      <c r="B29" s="181" t="e">
        <f>#REF!</f>
        <v>#REF!</v>
      </c>
      <c r="C29" s="178" t="e">
        <f>#REF!</f>
        <v>#REF!</v>
      </c>
      <c r="D29" s="178" t="e">
        <f>#REF!</f>
        <v>#REF!</v>
      </c>
      <c r="E29" s="166" t="e">
        <f>#REF!</f>
        <v>#REF!</v>
      </c>
      <c r="F29" s="178"/>
      <c r="G29" s="150">
        <v>1</v>
      </c>
      <c r="H29" s="165">
        <v>25</v>
      </c>
      <c r="I29" s="174">
        <v>25</v>
      </c>
      <c r="J29" s="165" t="s">
        <v>36</v>
      </c>
      <c r="K29" s="165" t="s">
        <v>113</v>
      </c>
      <c r="N29" s="205">
        <v>10</v>
      </c>
      <c r="O29" s="174" t="e">
        <f>IF(#REF!=16,10,"")</f>
        <v>#REF!</v>
      </c>
      <c r="P29" s="205"/>
      <c r="Q29" s="176"/>
    </row>
    <row r="30" spans="1:17" ht="12.75">
      <c r="A30" s="181">
        <v>26</v>
      </c>
      <c r="B30" s="181" t="e">
        <f>#REF!</f>
        <v>#REF!</v>
      </c>
      <c r="C30" s="178" t="e">
        <f>#REF!</f>
        <v>#REF!</v>
      </c>
      <c r="D30" s="178" t="e">
        <f>#REF!</f>
        <v>#REF!</v>
      </c>
      <c r="E30" s="166" t="e">
        <f>#REF!</f>
        <v>#REF!</v>
      </c>
      <c r="F30" s="178"/>
      <c r="G30" s="150">
        <v>1</v>
      </c>
      <c r="H30" s="165">
        <v>26</v>
      </c>
      <c r="I30" s="174">
        <v>26</v>
      </c>
      <c r="J30" s="165" t="s">
        <v>81</v>
      </c>
      <c r="K30" s="165" t="s">
        <v>80</v>
      </c>
      <c r="N30" s="205">
        <v>10</v>
      </c>
      <c r="O30" s="174" t="e">
        <f>IF(#REF!=16,10,"")</f>
        <v>#REF!</v>
      </c>
      <c r="P30" s="205"/>
      <c r="Q30" s="176"/>
    </row>
    <row r="31" spans="1:17" ht="12.75">
      <c r="A31" s="181">
        <v>27</v>
      </c>
      <c r="B31" s="181" t="e">
        <f>#REF!</f>
        <v>#REF!</v>
      </c>
      <c r="C31" s="178" t="e">
        <f>#REF!</f>
        <v>#REF!</v>
      </c>
      <c r="D31" s="178" t="e">
        <f>#REF!</f>
        <v>#REF!</v>
      </c>
      <c r="E31" s="166" t="e">
        <f>#REF!</f>
        <v>#REF!</v>
      </c>
      <c r="F31" s="178"/>
      <c r="G31" s="150">
        <v>1</v>
      </c>
      <c r="H31" s="165">
        <v>27</v>
      </c>
      <c r="I31" s="174">
        <v>27</v>
      </c>
      <c r="J31" s="165" t="s">
        <v>84</v>
      </c>
      <c r="K31" s="165" t="s">
        <v>74</v>
      </c>
      <c r="N31" s="205">
        <v>10</v>
      </c>
      <c r="O31" s="174" t="e">
        <f>IF(#REF!=16,10,"")</f>
        <v>#REF!</v>
      </c>
      <c r="P31" s="205"/>
      <c r="Q31" s="176"/>
    </row>
    <row r="32" spans="1:17" ht="12.75">
      <c r="A32" s="181">
        <v>28</v>
      </c>
      <c r="B32" s="181" t="e">
        <f>#REF!</f>
        <v>#REF!</v>
      </c>
      <c r="C32" s="178" t="e">
        <f>#REF!</f>
        <v>#REF!</v>
      </c>
      <c r="D32" s="178" t="e">
        <f>#REF!</f>
        <v>#REF!</v>
      </c>
      <c r="E32" s="166" t="e">
        <f>#REF!</f>
        <v>#REF!</v>
      </c>
      <c r="F32" s="178"/>
      <c r="G32" s="150">
        <v>1</v>
      </c>
      <c r="H32" s="165">
        <v>28</v>
      </c>
      <c r="I32" s="174">
        <v>28</v>
      </c>
      <c r="J32" s="165" t="s">
        <v>68</v>
      </c>
      <c r="K32" s="165" t="s">
        <v>114</v>
      </c>
      <c r="N32" s="205">
        <v>10</v>
      </c>
      <c r="O32" s="174" t="e">
        <f>IF(#REF!=16,10,"")</f>
        <v>#REF!</v>
      </c>
      <c r="P32" s="205"/>
      <c r="Q32" s="176"/>
    </row>
    <row r="33" spans="1:17" ht="12.75">
      <c r="A33" s="181">
        <v>29</v>
      </c>
      <c r="B33" s="181" t="e">
        <f>#REF!</f>
        <v>#REF!</v>
      </c>
      <c r="C33" s="178" t="e">
        <f>#REF!</f>
        <v>#REF!</v>
      </c>
      <c r="D33" s="178" t="e">
        <f>#REF!</f>
        <v>#REF!</v>
      </c>
      <c r="E33" s="166" t="e">
        <f>#REF!</f>
        <v>#REF!</v>
      </c>
      <c r="F33" s="178"/>
      <c r="G33" s="150">
        <v>1</v>
      </c>
      <c r="H33" s="165">
        <v>29</v>
      </c>
      <c r="I33" s="174">
        <v>29</v>
      </c>
      <c r="J33" s="165" t="s">
        <v>116</v>
      </c>
      <c r="K33" s="165" t="s">
        <v>115</v>
      </c>
      <c r="N33" s="205">
        <v>10</v>
      </c>
      <c r="O33" s="174" t="e">
        <f>IF(#REF!=16,10,"")</f>
        <v>#REF!</v>
      </c>
      <c r="P33" s="205"/>
      <c r="Q33" s="176"/>
    </row>
    <row r="34" spans="1:17" ht="12.75">
      <c r="A34" s="181">
        <v>30</v>
      </c>
      <c r="B34" s="181" t="e">
        <f>#REF!</f>
        <v>#REF!</v>
      </c>
      <c r="C34" s="178" t="e">
        <f>#REF!</f>
        <v>#REF!</v>
      </c>
      <c r="D34" s="178" t="e">
        <f>#REF!</f>
        <v>#REF!</v>
      </c>
      <c r="E34" s="166" t="e">
        <f>#REF!</f>
        <v>#REF!</v>
      </c>
      <c r="F34" s="178"/>
      <c r="G34" s="150">
        <v>1</v>
      </c>
      <c r="H34" s="165">
        <v>30</v>
      </c>
      <c r="I34" s="174">
        <v>30</v>
      </c>
      <c r="J34" s="165" t="s">
        <v>83</v>
      </c>
      <c r="K34" s="165" t="s">
        <v>78</v>
      </c>
      <c r="N34" s="205">
        <v>10</v>
      </c>
      <c r="O34" s="174" t="e">
        <f>IF(#REF!=16,10,"")</f>
        <v>#REF!</v>
      </c>
      <c r="P34" s="205"/>
      <c r="Q34" s="176"/>
    </row>
    <row r="35" spans="1:17" ht="12.75">
      <c r="A35" s="181">
        <v>31</v>
      </c>
      <c r="B35" s="181" t="e">
        <f>#REF!</f>
        <v>#REF!</v>
      </c>
      <c r="C35" s="178" t="e">
        <f>#REF!</f>
        <v>#REF!</v>
      </c>
      <c r="D35" s="178" t="e">
        <f>#REF!</f>
        <v>#REF!</v>
      </c>
      <c r="E35" s="166" t="e">
        <f>#REF!</f>
        <v>#REF!</v>
      </c>
      <c r="F35" s="178"/>
      <c r="G35" s="150">
        <v>1</v>
      </c>
      <c r="H35" s="165">
        <v>31</v>
      </c>
      <c r="I35" s="174">
        <v>31</v>
      </c>
      <c r="J35" s="165" t="s">
        <v>118</v>
      </c>
      <c r="K35" s="165" t="s">
        <v>117</v>
      </c>
      <c r="N35" s="205">
        <v>10</v>
      </c>
      <c r="O35" s="174" t="e">
        <f>IF(#REF!=16,10,"")</f>
        <v>#REF!</v>
      </c>
      <c r="P35" s="205"/>
      <c r="Q35" s="176"/>
    </row>
    <row r="36" spans="1:17" ht="12.75">
      <c r="A36" s="181">
        <v>32</v>
      </c>
      <c r="B36" s="181" t="e">
        <f>#REF!</f>
        <v>#REF!</v>
      </c>
      <c r="C36" s="178" t="e">
        <f>#REF!</f>
        <v>#REF!</v>
      </c>
      <c r="D36" s="178" t="e">
        <f>#REF!</f>
        <v>#REF!</v>
      </c>
      <c r="E36" s="166" t="e">
        <f>#REF!</f>
        <v>#REF!</v>
      </c>
      <c r="F36" s="178"/>
      <c r="G36" s="150">
        <v>1</v>
      </c>
      <c r="H36" s="165">
        <v>32</v>
      </c>
      <c r="I36" s="174">
        <v>32</v>
      </c>
      <c r="J36" s="165" t="s">
        <v>120</v>
      </c>
      <c r="K36" s="165" t="s">
        <v>119</v>
      </c>
      <c r="N36" s="205">
        <v>10</v>
      </c>
      <c r="O36" s="174" t="e">
        <f>IF(#REF!=16,10,"")</f>
        <v>#REF!</v>
      </c>
      <c r="P36" s="205"/>
      <c r="Q36" s="176"/>
    </row>
    <row r="37" spans="1:11" ht="12.75">
      <c r="A37" s="185"/>
      <c r="B37" s="181"/>
      <c r="C37" s="178"/>
      <c r="D37" s="178"/>
      <c r="E37" s="182"/>
      <c r="F37" s="178"/>
      <c r="H37" s="165"/>
      <c r="I37" s="174"/>
      <c r="J37" s="165"/>
      <c r="K37" s="165"/>
    </row>
    <row r="38" spans="3:11" ht="12.75">
      <c r="C38" s="178"/>
      <c r="D38" s="178"/>
      <c r="E38" s="182"/>
      <c r="H38" s="165"/>
      <c r="I38" s="174"/>
      <c r="J38" s="165"/>
      <c r="K38" s="165"/>
    </row>
    <row r="39" spans="3:11" ht="12.75">
      <c r="C39" s="178"/>
      <c r="D39" s="178"/>
      <c r="E39" s="182"/>
      <c r="H39" s="165"/>
      <c r="I39" s="174"/>
      <c r="J39" s="165"/>
      <c r="K39" s="165"/>
    </row>
    <row r="40" spans="3:11" ht="12.75">
      <c r="C40" s="178"/>
      <c r="D40" s="178"/>
      <c r="E40" s="182"/>
      <c r="H40" s="165"/>
      <c r="I40" s="174"/>
      <c r="J40" s="165"/>
      <c r="K40" s="165"/>
    </row>
    <row r="41" spans="3:11" ht="12.75">
      <c r="C41" s="178"/>
      <c r="D41" s="178"/>
      <c r="E41" s="182"/>
      <c r="H41" s="165"/>
      <c r="I41" s="174"/>
      <c r="J41" s="165"/>
      <c r="K41" s="165"/>
    </row>
    <row r="42" spans="3:11" ht="12.75">
      <c r="C42" s="178"/>
      <c r="D42" s="178"/>
      <c r="E42" s="182"/>
      <c r="H42" s="165"/>
      <c r="I42" s="174"/>
      <c r="J42" s="165"/>
      <c r="K42" s="165"/>
    </row>
    <row r="43" spans="3:11" ht="12.75">
      <c r="C43" s="178"/>
      <c r="D43" s="178"/>
      <c r="E43" s="182"/>
      <c r="H43" s="165"/>
      <c r="I43" s="174"/>
      <c r="J43" s="165"/>
      <c r="K43" s="165"/>
    </row>
    <row r="44" spans="3:11" ht="12.75">
      <c r="C44" s="178"/>
      <c r="D44" s="178"/>
      <c r="E44" s="182"/>
      <c r="H44" s="165"/>
      <c r="I44" s="174"/>
      <c r="J44" s="165"/>
      <c r="K44" s="165"/>
    </row>
    <row r="45" spans="3:11" ht="12.75">
      <c r="C45" s="178"/>
      <c r="D45" s="178"/>
      <c r="E45" s="182"/>
      <c r="H45" s="165"/>
      <c r="I45" s="174"/>
      <c r="J45" s="165"/>
      <c r="K45" s="165"/>
    </row>
    <row r="46" spans="3:11" ht="12.75">
      <c r="C46" s="178"/>
      <c r="D46" s="178"/>
      <c r="E46" s="182"/>
      <c r="H46" s="165"/>
      <c r="I46" s="174"/>
      <c r="J46" s="165"/>
      <c r="K46" s="165"/>
    </row>
    <row r="47" spans="3:11" ht="12.75">
      <c r="C47" s="178"/>
      <c r="D47" s="178"/>
      <c r="E47" s="182"/>
      <c r="H47" s="165"/>
      <c r="I47" s="174"/>
      <c r="J47" s="165"/>
      <c r="K47" s="165"/>
    </row>
    <row r="48" spans="3:11" ht="12.75">
      <c r="C48" s="178"/>
      <c r="D48" s="178"/>
      <c r="E48" s="182"/>
      <c r="H48" s="165"/>
      <c r="I48" s="174"/>
      <c r="J48" s="165"/>
      <c r="K48" s="165"/>
    </row>
    <row r="49" spans="3:11" ht="12.75">
      <c r="C49" s="178"/>
      <c r="D49" s="178"/>
      <c r="E49" s="182"/>
      <c r="H49" s="165"/>
      <c r="I49" s="174"/>
      <c r="J49" s="165"/>
      <c r="K49" s="165"/>
    </row>
    <row r="50" spans="3:11" ht="12.75">
      <c r="C50" s="178"/>
      <c r="D50" s="178"/>
      <c r="E50" s="182"/>
      <c r="H50" s="165"/>
      <c r="I50" s="174"/>
      <c r="J50" s="165"/>
      <c r="K50" s="165"/>
    </row>
    <row r="51" spans="3:11" ht="12.75">
      <c r="C51" s="178"/>
      <c r="D51" s="178"/>
      <c r="E51" s="182"/>
      <c r="H51" s="165"/>
      <c r="I51" s="174"/>
      <c r="J51" s="165"/>
      <c r="K51" s="165"/>
    </row>
    <row r="52" spans="3:11" ht="12.75">
      <c r="C52" s="178"/>
      <c r="D52" s="178"/>
      <c r="E52" s="182"/>
      <c r="H52" s="165"/>
      <c r="I52" s="174"/>
      <c r="J52" s="165"/>
      <c r="K52" s="165"/>
    </row>
    <row r="53" spans="3:11" ht="12.75">
      <c r="C53" s="178"/>
      <c r="D53" s="178"/>
      <c r="E53" s="182"/>
      <c r="H53" s="165"/>
      <c r="I53" s="174"/>
      <c r="J53" s="165"/>
      <c r="K53" s="165"/>
    </row>
    <row r="54" spans="3:11" ht="12.75">
      <c r="C54" s="178"/>
      <c r="D54" s="178"/>
      <c r="E54" s="182"/>
      <c r="H54" s="165"/>
      <c r="I54" s="174"/>
      <c r="J54" s="165"/>
      <c r="K54" s="165"/>
    </row>
    <row r="55" spans="3:11" ht="12.75">
      <c r="C55" s="178"/>
      <c r="D55" s="178"/>
      <c r="E55" s="182"/>
      <c r="H55" s="165"/>
      <c r="I55" s="174"/>
      <c r="J55" s="165"/>
      <c r="K55" s="165"/>
    </row>
    <row r="56" spans="3:11" ht="12.75">
      <c r="C56" s="178"/>
      <c r="D56" s="178"/>
      <c r="E56" s="182"/>
      <c r="H56" s="165"/>
      <c r="I56" s="174"/>
      <c r="J56" s="165"/>
      <c r="K56" s="165"/>
    </row>
    <row r="57" spans="3:11" ht="12.75">
      <c r="C57" s="178"/>
      <c r="D57" s="178"/>
      <c r="E57" s="182"/>
      <c r="H57" s="165"/>
      <c r="I57" s="174"/>
      <c r="J57" s="165"/>
      <c r="K57" s="165"/>
    </row>
    <row r="58" spans="3:11" ht="12.75">
      <c r="C58" s="178"/>
      <c r="D58" s="178"/>
      <c r="E58" s="182"/>
      <c r="H58" s="165"/>
      <c r="I58" s="174"/>
      <c r="J58" s="165"/>
      <c r="K58" s="165"/>
    </row>
    <row r="59" spans="3:11" ht="12.75">
      <c r="C59" s="178"/>
      <c r="D59" s="178"/>
      <c r="E59" s="182"/>
      <c r="H59" s="165"/>
      <c r="I59" s="174"/>
      <c r="J59" s="165"/>
      <c r="K59" s="165"/>
    </row>
    <row r="60" spans="3:11" ht="12.75">
      <c r="C60" s="178"/>
      <c r="D60" s="178"/>
      <c r="E60" s="182"/>
      <c r="H60" s="165"/>
      <c r="I60" s="174"/>
      <c r="J60" s="165"/>
      <c r="K60" s="165"/>
    </row>
    <row r="61" spans="3:11" ht="12.75">
      <c r="C61" s="178"/>
      <c r="D61" s="178"/>
      <c r="E61" s="182"/>
      <c r="H61" s="165"/>
      <c r="I61" s="174"/>
      <c r="J61" s="165"/>
      <c r="K61" s="165"/>
    </row>
    <row r="62" spans="3:11" ht="12.75">
      <c r="C62" s="178"/>
      <c r="D62" s="178"/>
      <c r="E62" s="182"/>
      <c r="H62" s="165"/>
      <c r="I62" s="174"/>
      <c r="J62" s="165"/>
      <c r="K62" s="165"/>
    </row>
    <row r="63" spans="3:11" ht="12.75">
      <c r="C63" s="178"/>
      <c r="D63" s="178"/>
      <c r="E63" s="182"/>
      <c r="H63" s="165"/>
      <c r="I63" s="174"/>
      <c r="J63" s="165"/>
      <c r="K63" s="165"/>
    </row>
    <row r="64" spans="3:11" ht="12.75">
      <c r="C64" s="178"/>
      <c r="D64" s="178"/>
      <c r="E64" s="182"/>
      <c r="H64" s="165"/>
      <c r="I64" s="174"/>
      <c r="J64" s="165"/>
      <c r="K64" s="165"/>
    </row>
    <row r="65" spans="3:11" ht="12.75">
      <c r="C65" s="178"/>
      <c r="D65" s="178"/>
      <c r="E65" s="182"/>
      <c r="H65" s="165"/>
      <c r="I65" s="174"/>
      <c r="J65" s="165"/>
      <c r="K65" s="165"/>
    </row>
    <row r="66" spans="3:11" ht="12.75">
      <c r="C66" s="178"/>
      <c r="D66" s="178"/>
      <c r="E66" s="182"/>
      <c r="H66" s="165"/>
      <c r="I66" s="174"/>
      <c r="J66" s="165"/>
      <c r="K66" s="165"/>
    </row>
    <row r="67" spans="3:11" ht="12.75">
      <c r="C67" s="178"/>
      <c r="D67" s="178"/>
      <c r="E67" s="182"/>
      <c r="H67" s="165"/>
      <c r="I67" s="174"/>
      <c r="J67" s="165"/>
      <c r="K67" s="165"/>
    </row>
    <row r="68" spans="3:11" ht="12.75">
      <c r="C68" s="178"/>
      <c r="D68" s="178"/>
      <c r="E68" s="182"/>
      <c r="H68" s="165"/>
      <c r="I68" s="174"/>
      <c r="J68" s="165"/>
      <c r="K68" s="165"/>
    </row>
    <row r="69" spans="3:11" ht="12.75">
      <c r="C69" s="178"/>
      <c r="D69" s="178"/>
      <c r="E69" s="182"/>
      <c r="H69" s="165"/>
      <c r="I69" s="174"/>
      <c r="J69" s="165"/>
      <c r="K69" s="165"/>
    </row>
    <row r="70" spans="3:11" ht="12.75">
      <c r="C70" s="178"/>
      <c r="D70" s="178"/>
      <c r="E70" s="182"/>
      <c r="H70" s="165"/>
      <c r="I70" s="174"/>
      <c r="J70" s="165"/>
      <c r="K70" s="165"/>
    </row>
    <row r="71" spans="3:11" ht="12.75">
      <c r="C71" s="178"/>
      <c r="D71" s="178"/>
      <c r="E71" s="182"/>
      <c r="H71" s="165"/>
      <c r="I71" s="174"/>
      <c r="J71" s="165"/>
      <c r="K71" s="165"/>
    </row>
    <row r="72" spans="3:11" ht="12.75">
      <c r="C72" s="178"/>
      <c r="D72" s="178"/>
      <c r="E72" s="182"/>
      <c r="H72" s="165"/>
      <c r="I72" s="174"/>
      <c r="J72" s="165"/>
      <c r="K72" s="165"/>
    </row>
    <row r="73" spans="3:11" ht="12.75">
      <c r="C73" s="178"/>
      <c r="D73" s="178"/>
      <c r="E73" s="182"/>
      <c r="H73" s="165"/>
      <c r="I73" s="174"/>
      <c r="J73" s="165"/>
      <c r="K73" s="165"/>
    </row>
    <row r="74" spans="3:11" ht="12.75">
      <c r="C74" s="178"/>
      <c r="D74" s="178"/>
      <c r="E74" s="182"/>
      <c r="H74" s="165"/>
      <c r="I74" s="174"/>
      <c r="J74" s="165"/>
      <c r="K74" s="165"/>
    </row>
    <row r="75" spans="3:11" ht="12.75">
      <c r="C75" s="178"/>
      <c r="D75" s="178"/>
      <c r="E75" s="182"/>
      <c r="H75" s="165"/>
      <c r="I75" s="174"/>
      <c r="J75" s="165"/>
      <c r="K75" s="165"/>
    </row>
    <row r="76" spans="3:11" ht="12.75">
      <c r="C76" s="178"/>
      <c r="D76" s="178"/>
      <c r="E76" s="182"/>
      <c r="H76" s="165"/>
      <c r="I76" s="174"/>
      <c r="J76" s="165"/>
      <c r="K76" s="165"/>
    </row>
    <row r="77" spans="3:11" ht="12.75">
      <c r="C77" s="178"/>
      <c r="D77" s="178"/>
      <c r="E77" s="182"/>
      <c r="H77" s="165"/>
      <c r="I77" s="174"/>
      <c r="J77" s="165"/>
      <c r="K77" s="165"/>
    </row>
    <row r="78" spans="3:11" ht="12.75">
      <c r="C78" s="178"/>
      <c r="D78" s="178"/>
      <c r="E78" s="182"/>
      <c r="H78" s="165"/>
      <c r="I78" s="174"/>
      <c r="J78" s="165"/>
      <c r="K78" s="165"/>
    </row>
    <row r="79" spans="3:11" ht="12.75">
      <c r="C79" s="178"/>
      <c r="D79" s="178"/>
      <c r="E79" s="182"/>
      <c r="H79" s="165"/>
      <c r="I79" s="174"/>
      <c r="J79" s="165"/>
      <c r="K79" s="165"/>
    </row>
    <row r="80" spans="3:11" ht="12.75">
      <c r="C80" s="178"/>
      <c r="D80" s="178"/>
      <c r="E80" s="182"/>
      <c r="H80" s="165"/>
      <c r="I80" s="174"/>
      <c r="J80" s="165"/>
      <c r="K80" s="165"/>
    </row>
    <row r="81" spans="3:11" ht="12.75">
      <c r="C81" s="178"/>
      <c r="D81" s="178"/>
      <c r="E81" s="182"/>
      <c r="H81" s="165"/>
      <c r="I81" s="174"/>
      <c r="J81" s="165"/>
      <c r="K81" s="165"/>
    </row>
    <row r="82" spans="3:11" ht="12.75">
      <c r="C82" s="178"/>
      <c r="D82" s="178"/>
      <c r="E82" s="182"/>
      <c r="H82" s="165"/>
      <c r="I82" s="174"/>
      <c r="J82" s="165"/>
      <c r="K82" s="165"/>
    </row>
    <row r="83" spans="3:11" ht="12.75">
      <c r="C83" s="178"/>
      <c r="D83" s="178"/>
      <c r="E83" s="182"/>
      <c r="H83" s="165"/>
      <c r="I83" s="174"/>
      <c r="J83" s="165"/>
      <c r="K83" s="165"/>
    </row>
    <row r="84" spans="3:11" ht="12.75">
      <c r="C84" s="178"/>
      <c r="D84" s="178"/>
      <c r="E84" s="182"/>
      <c r="H84" s="165"/>
      <c r="I84" s="174"/>
      <c r="J84" s="165"/>
      <c r="K84" s="165"/>
    </row>
    <row r="85" spans="3:11" ht="12.75">
      <c r="C85" s="178"/>
      <c r="D85" s="178"/>
      <c r="E85" s="182"/>
      <c r="H85" s="165"/>
      <c r="I85" s="174"/>
      <c r="J85" s="165"/>
      <c r="K85" s="165"/>
    </row>
    <row r="86" spans="3:11" ht="12.75">
      <c r="C86" s="178"/>
      <c r="D86" s="178"/>
      <c r="E86" s="182"/>
      <c r="H86" s="165"/>
      <c r="I86" s="174"/>
      <c r="J86" s="165"/>
      <c r="K86" s="165"/>
    </row>
    <row r="87" spans="3:11" ht="12.75">
      <c r="C87" s="178"/>
      <c r="D87" s="178"/>
      <c r="E87" s="182"/>
      <c r="H87" s="165"/>
      <c r="I87" s="174"/>
      <c r="J87" s="165"/>
      <c r="K87" s="165"/>
    </row>
    <row r="88" spans="3:11" ht="12.75">
      <c r="C88" s="178"/>
      <c r="D88" s="178"/>
      <c r="E88" s="182"/>
      <c r="H88" s="165"/>
      <c r="I88" s="174"/>
      <c r="J88" s="165"/>
      <c r="K88" s="165"/>
    </row>
    <row r="89" spans="3:11" ht="12.75">
      <c r="C89" s="178"/>
      <c r="D89" s="178"/>
      <c r="E89" s="182"/>
      <c r="H89" s="165"/>
      <c r="I89" s="174"/>
      <c r="J89" s="165"/>
      <c r="K89" s="165"/>
    </row>
    <row r="90" spans="3:11" ht="12.75">
      <c r="C90" s="178"/>
      <c r="D90" s="178"/>
      <c r="E90" s="182"/>
      <c r="H90" s="165"/>
      <c r="I90" s="174"/>
      <c r="J90" s="165"/>
      <c r="K90" s="165"/>
    </row>
    <row r="91" spans="3:11" ht="12.75">
      <c r="C91" s="178"/>
      <c r="D91" s="178"/>
      <c r="E91" s="182"/>
      <c r="H91" s="165"/>
      <c r="I91" s="174"/>
      <c r="J91" s="165"/>
      <c r="K91" s="165"/>
    </row>
    <row r="92" spans="3:11" ht="12.75">
      <c r="C92" s="178"/>
      <c r="D92" s="178"/>
      <c r="E92" s="182"/>
      <c r="H92" s="165"/>
      <c r="I92" s="174"/>
      <c r="J92" s="165"/>
      <c r="K92" s="165"/>
    </row>
    <row r="93" spans="3:11" ht="12.75">
      <c r="C93" s="178"/>
      <c r="D93" s="178"/>
      <c r="E93" s="182"/>
      <c r="H93" s="165"/>
      <c r="I93" s="174"/>
      <c r="J93" s="165"/>
      <c r="K93" s="165"/>
    </row>
    <row r="94" spans="3:11" ht="12.75">
      <c r="C94" s="178"/>
      <c r="D94" s="178"/>
      <c r="E94" s="182"/>
      <c r="H94" s="165"/>
      <c r="I94" s="174"/>
      <c r="J94" s="165"/>
      <c r="K94" s="165"/>
    </row>
    <row r="95" spans="3:11" ht="12.75">
      <c r="C95" s="178"/>
      <c r="D95" s="178"/>
      <c r="E95" s="182"/>
      <c r="H95" s="165"/>
      <c r="I95" s="174"/>
      <c r="J95" s="165"/>
      <c r="K95" s="165"/>
    </row>
    <row r="96" spans="3:11" ht="12.75">
      <c r="C96" s="178"/>
      <c r="D96" s="178"/>
      <c r="E96" s="182"/>
      <c r="H96" s="165"/>
      <c r="I96" s="174"/>
      <c r="J96" s="165"/>
      <c r="K96" s="165"/>
    </row>
    <row r="97" spans="3:11" ht="12.75">
      <c r="C97" s="178"/>
      <c r="D97" s="178"/>
      <c r="E97" s="182"/>
      <c r="H97" s="165"/>
      <c r="I97" s="174"/>
      <c r="J97" s="165"/>
      <c r="K97" s="165"/>
    </row>
    <row r="98" spans="3:11" ht="12.75">
      <c r="C98" s="178"/>
      <c r="D98" s="178"/>
      <c r="E98" s="182"/>
      <c r="H98" s="165"/>
      <c r="I98" s="174"/>
      <c r="J98" s="165"/>
      <c r="K98" s="165"/>
    </row>
    <row r="99" spans="3:11" ht="12.75">
      <c r="C99" s="178"/>
      <c r="D99" s="178"/>
      <c r="E99" s="182"/>
      <c r="H99" s="165"/>
      <c r="I99" s="174"/>
      <c r="J99" s="165"/>
      <c r="K99" s="165"/>
    </row>
    <row r="100" spans="3:11" ht="12.75">
      <c r="C100" s="178"/>
      <c r="D100" s="178"/>
      <c r="E100" s="182"/>
      <c r="H100" s="165"/>
      <c r="I100" s="174"/>
      <c r="J100" s="165"/>
      <c r="K100" s="165"/>
    </row>
    <row r="101" spans="3:11" ht="12.75">
      <c r="C101" s="178"/>
      <c r="D101" s="178"/>
      <c r="E101" s="182"/>
      <c r="H101" s="165"/>
      <c r="I101" s="174"/>
      <c r="J101" s="165"/>
      <c r="K101" s="165"/>
    </row>
    <row r="102" spans="3:11" ht="12.75">
      <c r="C102" s="178"/>
      <c r="D102" s="178"/>
      <c r="E102" s="182"/>
      <c r="H102" s="165"/>
      <c r="I102" s="174"/>
      <c r="J102" s="165"/>
      <c r="K102" s="165"/>
    </row>
    <row r="103" spans="3:11" ht="12.75">
      <c r="C103" s="178"/>
      <c r="D103" s="178"/>
      <c r="E103" s="182"/>
      <c r="H103" s="165"/>
      <c r="I103" s="174"/>
      <c r="J103" s="165"/>
      <c r="K103" s="165"/>
    </row>
    <row r="104" spans="3:11" ht="12.75">
      <c r="C104" s="178"/>
      <c r="D104" s="178"/>
      <c r="E104" s="182"/>
      <c r="H104" s="165"/>
      <c r="I104" s="174"/>
      <c r="J104" s="165"/>
      <c r="K104" s="165"/>
    </row>
    <row r="105" spans="3:11" ht="12.75">
      <c r="C105" s="178"/>
      <c r="D105" s="178"/>
      <c r="E105" s="182"/>
      <c r="H105" s="165"/>
      <c r="I105" s="174"/>
      <c r="J105" s="165"/>
      <c r="K105" s="165"/>
    </row>
    <row r="106" spans="3:11" ht="12.75">
      <c r="C106" s="178"/>
      <c r="D106" s="178"/>
      <c r="E106" s="182"/>
      <c r="H106" s="165"/>
      <c r="I106" s="174"/>
      <c r="J106" s="165"/>
      <c r="K106" s="165"/>
    </row>
    <row r="107" spans="3:11" ht="12.75">
      <c r="C107" s="178"/>
      <c r="D107" s="178"/>
      <c r="E107" s="182"/>
      <c r="H107" s="165"/>
      <c r="I107" s="174"/>
      <c r="J107" s="165"/>
      <c r="K107" s="165"/>
    </row>
    <row r="108" spans="3:11" ht="12.75">
      <c r="C108" s="178"/>
      <c r="D108" s="178"/>
      <c r="E108" s="182"/>
      <c r="H108" s="165"/>
      <c r="I108" s="174"/>
      <c r="J108" s="165"/>
      <c r="K108" s="165"/>
    </row>
    <row r="109" spans="3:11" ht="12.75">
      <c r="C109" s="178"/>
      <c r="D109" s="178"/>
      <c r="E109" s="182"/>
      <c r="H109" s="165"/>
      <c r="I109" s="174"/>
      <c r="J109" s="165"/>
      <c r="K109" s="165"/>
    </row>
    <row r="110" spans="3:11" ht="12.75">
      <c r="C110" s="178"/>
      <c r="D110" s="178"/>
      <c r="E110" s="182"/>
      <c r="H110" s="165"/>
      <c r="I110" s="174"/>
      <c r="J110" s="165"/>
      <c r="K110" s="165"/>
    </row>
    <row r="111" spans="3:11" ht="12.75">
      <c r="C111" s="178"/>
      <c r="D111" s="178"/>
      <c r="E111" s="182"/>
      <c r="H111" s="165"/>
      <c r="I111" s="174"/>
      <c r="J111" s="165"/>
      <c r="K111" s="165"/>
    </row>
    <row r="112" spans="3:11" ht="12.75">
      <c r="C112" s="178"/>
      <c r="D112" s="178"/>
      <c r="E112" s="182"/>
      <c r="H112" s="165"/>
      <c r="I112" s="174"/>
      <c r="J112" s="165"/>
      <c r="K112" s="165"/>
    </row>
    <row r="113" spans="3:11" ht="12.75">
      <c r="C113" s="178"/>
      <c r="D113" s="178"/>
      <c r="E113" s="182"/>
      <c r="H113" s="165"/>
      <c r="I113" s="174"/>
      <c r="J113" s="165"/>
      <c r="K113" s="165"/>
    </row>
    <row r="114" spans="3:11" ht="12.75">
      <c r="C114" s="178"/>
      <c r="D114" s="178"/>
      <c r="E114" s="182"/>
      <c r="H114" s="165"/>
      <c r="I114" s="174"/>
      <c r="J114" s="165"/>
      <c r="K114" s="165"/>
    </row>
    <row r="115" spans="3:11" ht="12.75">
      <c r="C115" s="178"/>
      <c r="D115" s="178"/>
      <c r="E115" s="182"/>
      <c r="H115" s="165"/>
      <c r="I115" s="174"/>
      <c r="J115" s="165"/>
      <c r="K115" s="165"/>
    </row>
    <row r="116" spans="3:5" ht="12.75">
      <c r="C116" s="178"/>
      <c r="D116" s="178"/>
      <c r="E116" s="182"/>
    </row>
    <row r="117" spans="3:5" ht="12.75">
      <c r="C117" s="178"/>
      <c r="D117" s="178"/>
      <c r="E117" s="182"/>
    </row>
    <row r="118" spans="3:5" ht="12.75">
      <c r="C118" s="178"/>
      <c r="D118" s="178"/>
      <c r="E118" s="182"/>
    </row>
    <row r="119" spans="3:5" ht="12.75">
      <c r="C119" s="178"/>
      <c r="D119" s="178"/>
      <c r="E119" s="182"/>
    </row>
    <row r="120" spans="3:5" ht="12.75">
      <c r="C120" s="178"/>
      <c r="D120" s="178"/>
      <c r="E120" s="182"/>
    </row>
    <row r="121" spans="3:5" ht="12.75">
      <c r="C121" s="178"/>
      <c r="D121" s="178"/>
      <c r="E121" s="182"/>
    </row>
    <row r="122" spans="3:5" ht="12.75">
      <c r="C122" s="178"/>
      <c r="D122" s="178"/>
      <c r="E122" s="182"/>
    </row>
    <row r="123" spans="3:5" ht="12.75">
      <c r="C123" s="178"/>
      <c r="D123" s="178"/>
      <c r="E123" s="182"/>
    </row>
    <row r="124" spans="3:5" ht="12.75">
      <c r="C124" s="178"/>
      <c r="D124" s="178"/>
      <c r="E124" s="182"/>
    </row>
    <row r="125" spans="3:5" ht="12.75">
      <c r="C125" s="178"/>
      <c r="D125" s="178"/>
      <c r="E125" s="182"/>
    </row>
    <row r="126" spans="3:5" ht="12.75">
      <c r="C126" s="178"/>
      <c r="D126" s="178"/>
      <c r="E126" s="182"/>
    </row>
    <row r="127" spans="3:5" ht="12.75">
      <c r="C127" s="178"/>
      <c r="D127" s="178"/>
      <c r="E127" s="182"/>
    </row>
    <row r="128" spans="3:5" ht="12.75">
      <c r="C128" s="178"/>
      <c r="D128" s="178"/>
      <c r="E128" s="182"/>
    </row>
    <row r="129" spans="3:5" ht="12.75">
      <c r="C129" s="178"/>
      <c r="D129" s="178"/>
      <c r="E129" s="182"/>
    </row>
    <row r="130" spans="3:5" ht="12.75">
      <c r="C130" s="178"/>
      <c r="D130" s="178"/>
      <c r="E130" s="182"/>
    </row>
    <row r="131" spans="3:5" ht="12.75">
      <c r="C131" s="178"/>
      <c r="D131" s="178"/>
      <c r="E131" s="182"/>
    </row>
    <row r="132" spans="3:5" ht="12.75">
      <c r="C132" s="178"/>
      <c r="D132" s="178"/>
      <c r="E132" s="182"/>
    </row>
    <row r="133" spans="3:5" ht="12.75">
      <c r="C133" s="178"/>
      <c r="D133" s="178"/>
      <c r="E133" s="182"/>
    </row>
    <row r="134" spans="3:5" ht="12.75">
      <c r="C134" s="178"/>
      <c r="D134" s="178"/>
      <c r="E134" s="182"/>
    </row>
    <row r="135" spans="3:5" ht="12.75">
      <c r="C135" s="178"/>
      <c r="D135" s="178"/>
      <c r="E135" s="182"/>
    </row>
    <row r="136" spans="3:5" ht="12.75">
      <c r="C136" s="178"/>
      <c r="D136" s="178"/>
      <c r="E136" s="182"/>
    </row>
    <row r="137" spans="3:5" ht="12.75">
      <c r="C137" s="178"/>
      <c r="D137" s="178"/>
      <c r="E137" s="182"/>
    </row>
    <row r="138" spans="3:5" ht="12.75">
      <c r="C138" s="178"/>
      <c r="D138" s="178"/>
      <c r="E138" s="182"/>
    </row>
    <row r="139" spans="3:5" ht="12.75">
      <c r="C139" s="178"/>
      <c r="D139" s="178"/>
      <c r="E139" s="182"/>
    </row>
    <row r="140" spans="3:5" ht="12.75">
      <c r="C140" s="178"/>
      <c r="D140" s="178"/>
      <c r="E140" s="182"/>
    </row>
    <row r="141" spans="3:5" ht="12.75">
      <c r="C141" s="178"/>
      <c r="D141" s="178"/>
      <c r="E141" s="182"/>
    </row>
    <row r="142" spans="3:5" ht="12.75">
      <c r="C142" s="178"/>
      <c r="D142" s="178"/>
      <c r="E142" s="182"/>
    </row>
    <row r="143" spans="3:5" ht="12.75">
      <c r="C143" s="178"/>
      <c r="D143" s="178"/>
      <c r="E143" s="182"/>
    </row>
    <row r="144" spans="3:5" ht="12.75">
      <c r="C144" s="178"/>
      <c r="D144" s="178"/>
      <c r="E144" s="182"/>
    </row>
    <row r="145" spans="3:5" ht="12.75">
      <c r="C145" s="178"/>
      <c r="D145" s="178"/>
      <c r="E145" s="182"/>
    </row>
    <row r="146" spans="3:5" ht="12.75">
      <c r="C146" s="178"/>
      <c r="D146" s="178"/>
      <c r="E146" s="182"/>
    </row>
    <row r="147" spans="3:5" ht="12.75">
      <c r="C147" s="178"/>
      <c r="D147" s="178"/>
      <c r="E147" s="182"/>
    </row>
    <row r="148" spans="3:5" ht="12.75">
      <c r="C148" s="178"/>
      <c r="D148" s="178"/>
      <c r="E148" s="182"/>
    </row>
    <row r="149" spans="3:5" ht="12.75">
      <c r="C149" s="178"/>
      <c r="D149" s="178"/>
      <c r="E149" s="182"/>
    </row>
    <row r="150" spans="3:5" ht="12.75">
      <c r="C150" s="178"/>
      <c r="D150" s="178"/>
      <c r="E150" s="182"/>
    </row>
    <row r="151" spans="3:5" ht="12.75">
      <c r="C151" s="178"/>
      <c r="D151" s="178"/>
      <c r="E151" s="182"/>
    </row>
    <row r="152" spans="3:5" ht="12.75">
      <c r="C152" s="178"/>
      <c r="D152" s="178"/>
      <c r="E152" s="182"/>
    </row>
    <row r="153" spans="3:5" ht="12.75">
      <c r="C153" s="178"/>
      <c r="D153" s="178"/>
      <c r="E153" s="182"/>
    </row>
    <row r="154" spans="3:5" ht="12.75">
      <c r="C154" s="178"/>
      <c r="D154" s="178"/>
      <c r="E154" s="182"/>
    </row>
    <row r="155" spans="3:5" ht="12.75">
      <c r="C155" s="178"/>
      <c r="D155" s="178"/>
      <c r="E155" s="182"/>
    </row>
    <row r="156" spans="3:5" ht="12.75">
      <c r="C156" s="178"/>
      <c r="D156" s="178"/>
      <c r="E156" s="182"/>
    </row>
    <row r="157" spans="3:5" ht="12.75">
      <c r="C157" s="178"/>
      <c r="D157" s="178"/>
      <c r="E157" s="182"/>
    </row>
    <row r="158" spans="3:5" ht="12.75">
      <c r="C158" s="178"/>
      <c r="D158" s="178"/>
      <c r="E158" s="182"/>
    </row>
    <row r="159" spans="3:5" ht="12.75">
      <c r="C159" s="178"/>
      <c r="D159" s="178"/>
      <c r="E159" s="182"/>
    </row>
    <row r="160" spans="3:5" ht="12.75">
      <c r="C160" s="178"/>
      <c r="D160" s="178"/>
      <c r="E160" s="182"/>
    </row>
    <row r="161" spans="3:5" ht="12.75">
      <c r="C161" s="178"/>
      <c r="D161" s="178"/>
      <c r="E161" s="182"/>
    </row>
    <row r="162" spans="3:5" ht="12.75">
      <c r="C162" s="178"/>
      <c r="D162" s="178"/>
      <c r="E162" s="182"/>
    </row>
    <row r="163" spans="3:5" ht="12.75">
      <c r="C163" s="178"/>
      <c r="D163" s="178"/>
      <c r="E163" s="182"/>
    </row>
    <row r="164" spans="3:5" ht="12.75">
      <c r="C164" s="178"/>
      <c r="D164" s="178"/>
      <c r="E164" s="182"/>
    </row>
    <row r="165" spans="3:5" ht="12.75">
      <c r="C165" s="178"/>
      <c r="D165" s="178"/>
      <c r="E165" s="182"/>
    </row>
    <row r="166" spans="3:5" ht="12.75">
      <c r="C166" s="178"/>
      <c r="D166" s="178"/>
      <c r="E166" s="182"/>
    </row>
    <row r="167" spans="3:5" ht="12.75">
      <c r="C167" s="178"/>
      <c r="D167" s="178"/>
      <c r="E167" s="182"/>
    </row>
    <row r="168" spans="3:5" ht="12.75">
      <c r="C168" s="178"/>
      <c r="D168" s="178"/>
      <c r="E168" s="182"/>
    </row>
    <row r="169" spans="3:5" ht="12.75">
      <c r="C169" s="178"/>
      <c r="D169" s="178"/>
      <c r="E169" s="182"/>
    </row>
    <row r="170" spans="3:5" ht="12.75">
      <c r="C170" s="178"/>
      <c r="D170" s="178"/>
      <c r="E170" s="182"/>
    </row>
    <row r="171" spans="3:5" ht="12.75">
      <c r="C171" s="178"/>
      <c r="D171" s="178"/>
      <c r="E171" s="182"/>
    </row>
    <row r="172" spans="3:5" ht="12.75">
      <c r="C172" s="178"/>
      <c r="D172" s="178"/>
      <c r="E172" s="182"/>
    </row>
    <row r="173" spans="3:5" ht="12.75">
      <c r="C173" s="178"/>
      <c r="D173" s="178"/>
      <c r="E173" s="182"/>
    </row>
    <row r="174" spans="3:5" ht="12.75">
      <c r="C174" s="178"/>
      <c r="D174" s="178"/>
      <c r="E174" s="182"/>
    </row>
    <row r="175" spans="3:5" ht="12.75">
      <c r="C175" s="178"/>
      <c r="D175" s="178"/>
      <c r="E175" s="182"/>
    </row>
    <row r="176" spans="3:5" ht="12.75">
      <c r="C176" s="178"/>
      <c r="D176" s="178"/>
      <c r="E176" s="182"/>
    </row>
    <row r="177" spans="3:5" ht="12.75">
      <c r="C177" s="178"/>
      <c r="D177" s="178"/>
      <c r="E177" s="182"/>
    </row>
    <row r="178" spans="3:5" ht="12.75">
      <c r="C178" s="178"/>
      <c r="D178" s="178"/>
      <c r="E178" s="182"/>
    </row>
    <row r="179" spans="3:5" ht="12.75">
      <c r="C179" s="178"/>
      <c r="D179" s="178"/>
      <c r="E179" s="182"/>
    </row>
    <row r="180" spans="3:5" ht="12.75">
      <c r="C180" s="178"/>
      <c r="D180" s="178"/>
      <c r="E180" s="182"/>
    </row>
    <row r="181" spans="3:5" ht="12.75">
      <c r="C181" s="178"/>
      <c r="D181" s="178"/>
      <c r="E181" s="182"/>
    </row>
    <row r="182" spans="3:5" ht="12.75">
      <c r="C182" s="178"/>
      <c r="D182" s="178"/>
      <c r="E182" s="182"/>
    </row>
    <row r="183" spans="3:5" ht="12.75">
      <c r="C183" s="178"/>
      <c r="D183" s="178"/>
      <c r="E183" s="182"/>
    </row>
    <row r="184" spans="3:5" ht="12.75">
      <c r="C184" s="178"/>
      <c r="D184" s="178"/>
      <c r="E184" s="182"/>
    </row>
    <row r="185" spans="3:5" ht="12.75">
      <c r="C185" s="178"/>
      <c r="D185" s="178"/>
      <c r="E185" s="182"/>
    </row>
    <row r="186" spans="3:5" ht="12.75">
      <c r="C186" s="178"/>
      <c r="D186" s="178"/>
      <c r="E186" s="182"/>
    </row>
    <row r="187" spans="3:5" ht="12.75">
      <c r="C187" s="178"/>
      <c r="D187" s="178"/>
      <c r="E187" s="182"/>
    </row>
    <row r="188" spans="3:5" ht="12.75">
      <c r="C188" s="178"/>
      <c r="D188" s="178"/>
      <c r="E188" s="182"/>
    </row>
    <row r="189" spans="3:5" ht="12.75">
      <c r="C189" s="178"/>
      <c r="D189" s="178"/>
      <c r="E189" s="182"/>
    </row>
    <row r="190" spans="3:5" ht="12.75">
      <c r="C190" s="178"/>
      <c r="D190" s="178"/>
      <c r="E190" s="182"/>
    </row>
    <row r="191" spans="3:5" ht="12.75">
      <c r="C191" s="178"/>
      <c r="D191" s="178"/>
      <c r="E191" s="182"/>
    </row>
    <row r="192" spans="3:5" ht="12.75">
      <c r="C192" s="178"/>
      <c r="D192" s="178"/>
      <c r="E192" s="182"/>
    </row>
    <row r="193" spans="3:5" ht="12.75">
      <c r="C193" s="178"/>
      <c r="D193" s="178"/>
      <c r="E193" s="182"/>
    </row>
    <row r="194" spans="3:5" ht="12.75">
      <c r="C194" s="178"/>
      <c r="D194" s="178"/>
      <c r="E194" s="182"/>
    </row>
    <row r="195" spans="3:5" ht="12.75">
      <c r="C195" s="178"/>
      <c r="D195" s="178"/>
      <c r="E195" s="182"/>
    </row>
    <row r="196" spans="3:5" ht="12.75">
      <c r="C196" s="178"/>
      <c r="D196" s="178"/>
      <c r="E196" s="182"/>
    </row>
    <row r="197" spans="3:5" ht="12.75">
      <c r="C197" s="178"/>
      <c r="D197" s="178"/>
      <c r="E197" s="182"/>
    </row>
    <row r="198" spans="3:5" ht="12.75">
      <c r="C198" s="178"/>
      <c r="D198" s="178"/>
      <c r="E198" s="182"/>
    </row>
    <row r="199" spans="3:5" ht="12.75">
      <c r="C199" s="178"/>
      <c r="D199" s="178"/>
      <c r="E199" s="182"/>
    </row>
    <row r="200" spans="3:5" ht="12.75">
      <c r="C200" s="178"/>
      <c r="D200" s="178"/>
      <c r="E200" s="182"/>
    </row>
    <row r="201" spans="3:5" ht="12.75">
      <c r="C201" s="178"/>
      <c r="D201" s="178"/>
      <c r="E201" s="182"/>
    </row>
    <row r="202" spans="3:5" ht="12.75">
      <c r="C202" s="178"/>
      <c r="D202" s="178"/>
      <c r="E202" s="182"/>
    </row>
    <row r="203" spans="3:5" ht="12.75">
      <c r="C203" s="178"/>
      <c r="D203" s="178"/>
      <c r="E203" s="182"/>
    </row>
    <row r="204" spans="3:5" ht="12.75">
      <c r="C204" s="178"/>
      <c r="D204" s="178"/>
      <c r="E204" s="182"/>
    </row>
    <row r="205" spans="3:5" ht="12.75">
      <c r="C205" s="178"/>
      <c r="D205" s="178"/>
      <c r="E205" s="182"/>
    </row>
    <row r="206" spans="3:5" ht="12.75">
      <c r="C206" s="178"/>
      <c r="D206" s="178"/>
      <c r="E206" s="182"/>
    </row>
    <row r="207" spans="3:5" ht="12.75">
      <c r="C207" s="178"/>
      <c r="D207" s="178"/>
      <c r="E207" s="182"/>
    </row>
    <row r="208" spans="3:5" ht="12.75">
      <c r="C208" s="178"/>
      <c r="D208" s="178"/>
      <c r="E208" s="182"/>
    </row>
    <row r="209" spans="3:5" ht="12.75">
      <c r="C209" s="178"/>
      <c r="D209" s="178"/>
      <c r="E209" s="182"/>
    </row>
    <row r="210" spans="3:5" ht="12.75">
      <c r="C210" s="178"/>
      <c r="D210" s="178"/>
      <c r="E210" s="182"/>
    </row>
    <row r="211" spans="3:5" ht="12.75">
      <c r="C211" s="178"/>
      <c r="D211" s="178"/>
      <c r="E211" s="182"/>
    </row>
    <row r="212" spans="3:5" ht="12.75">
      <c r="C212" s="178"/>
      <c r="D212" s="178"/>
      <c r="E212" s="182"/>
    </row>
    <row r="213" spans="3:5" ht="12.75">
      <c r="C213" s="178"/>
      <c r="D213" s="178"/>
      <c r="E213" s="182"/>
    </row>
    <row r="214" spans="3:5" ht="12.75">
      <c r="C214" s="178"/>
      <c r="D214" s="178"/>
      <c r="E214" s="182"/>
    </row>
    <row r="215" spans="3:5" ht="12.75">
      <c r="C215" s="178"/>
      <c r="D215" s="178"/>
      <c r="E215" s="182"/>
    </row>
    <row r="216" spans="3:5" ht="12.75">
      <c r="C216" s="178"/>
      <c r="D216" s="178"/>
      <c r="E216" s="182"/>
    </row>
    <row r="217" spans="3:5" ht="12.75">
      <c r="C217" s="178"/>
      <c r="D217" s="178"/>
      <c r="E217" s="182"/>
    </row>
    <row r="218" spans="3:5" ht="12.75">
      <c r="C218" s="178"/>
      <c r="D218" s="178"/>
      <c r="E218" s="182"/>
    </row>
    <row r="219" spans="3:5" ht="12.75">
      <c r="C219" s="178"/>
      <c r="D219" s="178"/>
      <c r="E219" s="182"/>
    </row>
    <row r="220" spans="3:5" ht="12.75">
      <c r="C220" s="178"/>
      <c r="D220" s="178"/>
      <c r="E220" s="182"/>
    </row>
    <row r="221" spans="3:5" ht="12.75">
      <c r="C221" s="178"/>
      <c r="D221" s="178"/>
      <c r="E221" s="182"/>
    </row>
    <row r="222" spans="3:5" ht="12.75">
      <c r="C222" s="178"/>
      <c r="D222" s="178"/>
      <c r="E222" s="182"/>
    </row>
    <row r="223" spans="3:5" ht="12.75">
      <c r="C223" s="178"/>
      <c r="D223" s="178"/>
      <c r="E223" s="182"/>
    </row>
    <row r="224" spans="3:5" ht="12.75">
      <c r="C224" s="178"/>
      <c r="D224" s="178"/>
      <c r="E224" s="182"/>
    </row>
    <row r="225" spans="3:5" ht="12.75">
      <c r="C225" s="178"/>
      <c r="D225" s="178"/>
      <c r="E225" s="182"/>
    </row>
    <row r="226" spans="3:5" ht="12.75">
      <c r="C226" s="178"/>
      <c r="D226" s="178"/>
      <c r="E226" s="182"/>
    </row>
    <row r="227" spans="3:5" ht="12.75">
      <c r="C227" s="178"/>
      <c r="D227" s="178"/>
      <c r="E227" s="182"/>
    </row>
    <row r="228" spans="3:5" ht="12.75">
      <c r="C228" s="178"/>
      <c r="D228" s="178"/>
      <c r="E228" s="182"/>
    </row>
    <row r="229" spans="3:5" ht="12.75">
      <c r="C229" s="178"/>
      <c r="D229" s="178"/>
      <c r="E229" s="182"/>
    </row>
    <row r="230" spans="3:5" ht="12.75">
      <c r="C230" s="178"/>
      <c r="D230" s="178"/>
      <c r="E230" s="182"/>
    </row>
    <row r="231" spans="3:5" ht="12.75">
      <c r="C231" s="178"/>
      <c r="D231" s="178"/>
      <c r="E231" s="182"/>
    </row>
    <row r="232" spans="3:5" ht="12.75">
      <c r="C232" s="178"/>
      <c r="D232" s="178"/>
      <c r="E232" s="182"/>
    </row>
    <row r="233" spans="3:5" ht="12.75">
      <c r="C233" s="178"/>
      <c r="D233" s="178"/>
      <c r="E233" s="182"/>
    </row>
    <row r="234" spans="3:5" ht="12.75">
      <c r="C234" s="178"/>
      <c r="D234" s="178"/>
      <c r="E234" s="182"/>
    </row>
    <row r="235" spans="3:5" ht="12.75">
      <c r="C235" s="178"/>
      <c r="D235" s="178"/>
      <c r="E235" s="182"/>
    </row>
    <row r="236" spans="3:5" ht="12.75">
      <c r="C236" s="178"/>
      <c r="D236" s="178"/>
      <c r="E236" s="182"/>
    </row>
    <row r="237" spans="3:5" ht="12.75">
      <c r="C237" s="178"/>
      <c r="D237" s="178"/>
      <c r="E237" s="182"/>
    </row>
    <row r="238" spans="3:5" ht="12.75">
      <c r="C238" s="178"/>
      <c r="D238" s="178"/>
      <c r="E238" s="182"/>
    </row>
    <row r="239" spans="3:5" ht="12.75">
      <c r="C239" s="178"/>
      <c r="D239" s="178"/>
      <c r="E239" s="182"/>
    </row>
    <row r="240" spans="3:5" ht="12.75">
      <c r="C240" s="178"/>
      <c r="D240" s="178"/>
      <c r="E240" s="182"/>
    </row>
    <row r="241" spans="3:5" ht="12.75">
      <c r="C241" s="178"/>
      <c r="D241" s="178"/>
      <c r="E241" s="182"/>
    </row>
    <row r="242" spans="3:5" ht="12.75">
      <c r="C242" s="178"/>
      <c r="D242" s="178"/>
      <c r="E242" s="182"/>
    </row>
    <row r="243" spans="3:5" ht="12.75">
      <c r="C243" s="178"/>
      <c r="D243" s="178"/>
      <c r="E243" s="182"/>
    </row>
    <row r="244" spans="3:5" ht="12.75">
      <c r="C244" s="178"/>
      <c r="D244" s="178"/>
      <c r="E244" s="182"/>
    </row>
    <row r="245" spans="3:5" ht="12.75">
      <c r="C245" s="178"/>
      <c r="D245" s="178"/>
      <c r="E245" s="182"/>
    </row>
    <row r="246" spans="3:5" ht="12.75">
      <c r="C246" s="178"/>
      <c r="D246" s="178"/>
      <c r="E246" s="182"/>
    </row>
    <row r="247" spans="3:5" ht="12.75">
      <c r="C247" s="178"/>
      <c r="D247" s="178"/>
      <c r="E247" s="182"/>
    </row>
    <row r="248" spans="3:5" ht="12.75">
      <c r="C248" s="178"/>
      <c r="D248" s="178"/>
      <c r="E248" s="182"/>
    </row>
    <row r="249" spans="3:5" ht="12.75">
      <c r="C249" s="178"/>
      <c r="D249" s="178"/>
      <c r="E249" s="182"/>
    </row>
    <row r="250" spans="3:5" ht="12.75">
      <c r="C250" s="178"/>
      <c r="D250" s="178"/>
      <c r="E250" s="182"/>
    </row>
    <row r="251" spans="3:5" ht="12.75">
      <c r="C251" s="178"/>
      <c r="D251" s="178"/>
      <c r="E251" s="182"/>
    </row>
    <row r="252" spans="3:5" ht="12.75">
      <c r="C252" s="178"/>
      <c r="D252" s="178"/>
      <c r="E252" s="182"/>
    </row>
    <row r="253" spans="3:5" ht="12.75">
      <c r="C253" s="178"/>
      <c r="D253" s="178"/>
      <c r="E253" s="182"/>
    </row>
    <row r="254" spans="3:5" ht="12.75">
      <c r="C254" s="178"/>
      <c r="D254" s="178"/>
      <c r="E254" s="182"/>
    </row>
    <row r="255" spans="3:5" ht="12.75">
      <c r="C255" s="178"/>
      <c r="D255" s="178"/>
      <c r="E255" s="182"/>
    </row>
    <row r="256" spans="3:5" ht="12.75">
      <c r="C256" s="178"/>
      <c r="D256" s="178"/>
      <c r="E256" s="182"/>
    </row>
    <row r="257" spans="3:5" ht="12.75">
      <c r="C257" s="178"/>
      <c r="D257" s="178"/>
      <c r="E257" s="182"/>
    </row>
    <row r="258" spans="3:5" ht="12.75">
      <c r="C258" s="178"/>
      <c r="D258" s="178"/>
      <c r="E258" s="182"/>
    </row>
    <row r="259" spans="3:5" ht="12.75">
      <c r="C259" s="178"/>
      <c r="D259" s="178"/>
      <c r="E259" s="182"/>
    </row>
    <row r="260" spans="3:5" ht="12.75">
      <c r="C260" s="178"/>
      <c r="D260" s="178"/>
      <c r="E260" s="182"/>
    </row>
    <row r="261" spans="3:5" ht="12.75">
      <c r="C261" s="178"/>
      <c r="D261" s="178"/>
      <c r="E261" s="182"/>
    </row>
    <row r="262" spans="3:5" ht="12.75">
      <c r="C262" s="178"/>
      <c r="D262" s="178"/>
      <c r="E262" s="182"/>
    </row>
    <row r="263" spans="3:5" ht="12.75">
      <c r="C263" s="178"/>
      <c r="D263" s="178"/>
      <c r="E263" s="182"/>
    </row>
    <row r="264" spans="3:5" ht="12.75">
      <c r="C264" s="178"/>
      <c r="D264" s="178"/>
      <c r="E264" s="182"/>
    </row>
    <row r="265" spans="3:5" ht="12.75">
      <c r="C265" s="178"/>
      <c r="D265" s="178"/>
      <c r="E265" s="182"/>
    </row>
    <row r="266" spans="3:5" ht="12.75">
      <c r="C266" s="178"/>
      <c r="D266" s="178"/>
      <c r="E266" s="182"/>
    </row>
    <row r="267" spans="3:5" ht="12.75">
      <c r="C267" s="178"/>
      <c r="D267" s="178"/>
      <c r="E267" s="182"/>
    </row>
    <row r="268" spans="3:5" ht="12.75">
      <c r="C268" s="178"/>
      <c r="D268" s="178"/>
      <c r="E268" s="182"/>
    </row>
    <row r="269" spans="3:5" ht="12.75">
      <c r="C269" s="178"/>
      <c r="D269" s="178"/>
      <c r="E269" s="182"/>
    </row>
    <row r="270" spans="3:5" ht="12.75">
      <c r="C270" s="178"/>
      <c r="D270" s="178"/>
      <c r="E270" s="182"/>
    </row>
    <row r="271" spans="3:5" ht="12.75">
      <c r="C271" s="178"/>
      <c r="D271" s="178"/>
      <c r="E271" s="182"/>
    </row>
    <row r="272" spans="3:5" ht="12.75">
      <c r="C272" s="178"/>
      <c r="D272" s="178"/>
      <c r="E272" s="182"/>
    </row>
    <row r="273" spans="3:5" ht="12.75">
      <c r="C273" s="178"/>
      <c r="D273" s="178"/>
      <c r="E273" s="182"/>
    </row>
    <row r="274" spans="3:5" ht="12.75">
      <c r="C274" s="178"/>
      <c r="D274" s="178"/>
      <c r="E274" s="182"/>
    </row>
    <row r="275" spans="3:5" ht="12.75">
      <c r="C275" s="178"/>
      <c r="D275" s="178"/>
      <c r="E275" s="182"/>
    </row>
    <row r="276" spans="3:5" ht="12.75">
      <c r="C276" s="178"/>
      <c r="D276" s="178"/>
      <c r="E276" s="182"/>
    </row>
    <row r="277" spans="3:5" ht="12.75">
      <c r="C277" s="178"/>
      <c r="D277" s="178"/>
      <c r="E277" s="182"/>
    </row>
    <row r="278" spans="3:5" ht="12.75">
      <c r="C278" s="178"/>
      <c r="D278" s="178"/>
      <c r="E278" s="182"/>
    </row>
    <row r="279" spans="3:5" ht="12.75">
      <c r="C279" s="178"/>
      <c r="D279" s="178"/>
      <c r="E279" s="182"/>
    </row>
    <row r="280" spans="3:5" ht="12.75">
      <c r="C280" s="178"/>
      <c r="D280" s="178"/>
      <c r="E280" s="182"/>
    </row>
    <row r="281" spans="3:5" ht="12.75">
      <c r="C281" s="178"/>
      <c r="D281" s="178"/>
      <c r="E281" s="182"/>
    </row>
    <row r="282" spans="3:5" ht="12.75">
      <c r="C282" s="178"/>
      <c r="D282" s="178"/>
      <c r="E282" s="182"/>
    </row>
    <row r="283" spans="3:5" ht="12.75">
      <c r="C283" s="178"/>
      <c r="D283" s="178"/>
      <c r="E283" s="182"/>
    </row>
    <row r="284" spans="3:5" ht="12.75">
      <c r="C284" s="178"/>
      <c r="D284" s="178"/>
      <c r="E284" s="182"/>
    </row>
    <row r="285" spans="3:5" ht="12.75">
      <c r="C285" s="178"/>
      <c r="D285" s="178"/>
      <c r="E285" s="182"/>
    </row>
    <row r="286" spans="3:5" ht="12.75">
      <c r="C286" s="178"/>
      <c r="D286" s="178"/>
      <c r="E286" s="182"/>
    </row>
    <row r="287" spans="3:5" ht="12.75">
      <c r="C287" s="178"/>
      <c r="D287" s="178"/>
      <c r="E287" s="182"/>
    </row>
    <row r="288" spans="3:5" ht="12.75">
      <c r="C288" s="178"/>
      <c r="D288" s="178"/>
      <c r="E288" s="182"/>
    </row>
    <row r="289" spans="3:5" ht="12.75">
      <c r="C289" s="178"/>
      <c r="D289" s="178"/>
      <c r="E289" s="182"/>
    </row>
    <row r="290" spans="3:5" ht="12.75">
      <c r="C290" s="178"/>
      <c r="D290" s="178"/>
      <c r="E290" s="182"/>
    </row>
    <row r="291" spans="3:5" ht="12.75">
      <c r="C291" s="178"/>
      <c r="D291" s="178"/>
      <c r="E291" s="182"/>
    </row>
    <row r="292" spans="3:5" ht="12.75">
      <c r="C292" s="178"/>
      <c r="D292" s="178"/>
      <c r="E292" s="182"/>
    </row>
    <row r="293" spans="3:5" ht="12.75">
      <c r="C293" s="178"/>
      <c r="D293" s="178"/>
      <c r="E293" s="182"/>
    </row>
    <row r="294" spans="3:5" ht="12.75">
      <c r="C294" s="178"/>
      <c r="D294" s="178"/>
      <c r="E294" s="182"/>
    </row>
    <row r="295" spans="3:5" ht="12.75">
      <c r="C295" s="178"/>
      <c r="D295" s="178"/>
      <c r="E295" s="182"/>
    </row>
    <row r="296" spans="3:5" ht="12.75">
      <c r="C296" s="178"/>
      <c r="D296" s="178"/>
      <c r="E296" s="182"/>
    </row>
    <row r="297" spans="3:5" ht="12.75">
      <c r="C297" s="178"/>
      <c r="D297" s="178"/>
      <c r="E297" s="182"/>
    </row>
    <row r="298" spans="3:5" ht="12.75">
      <c r="C298" s="178"/>
      <c r="D298" s="178"/>
      <c r="E298" s="182"/>
    </row>
    <row r="299" spans="3:5" ht="12.75">
      <c r="C299" s="178"/>
      <c r="D299" s="178"/>
      <c r="E299" s="182"/>
    </row>
    <row r="300" spans="3:5" ht="12.75">
      <c r="C300" s="178"/>
      <c r="D300" s="178"/>
      <c r="E300" s="182"/>
    </row>
    <row r="301" spans="3:5" ht="12.75">
      <c r="C301" s="178"/>
      <c r="D301" s="178"/>
      <c r="E301" s="182"/>
    </row>
    <row r="302" spans="3:5" ht="12.75">
      <c r="C302" s="178"/>
      <c r="D302" s="178"/>
      <c r="E302" s="182"/>
    </row>
    <row r="303" spans="3:5" ht="12.75">
      <c r="C303" s="178"/>
      <c r="D303" s="178"/>
      <c r="E303" s="182"/>
    </row>
    <row r="304" spans="3:5" ht="12.75">
      <c r="C304" s="178"/>
      <c r="D304" s="178"/>
      <c r="E304" s="182"/>
    </row>
    <row r="305" spans="3:5" ht="12.75">
      <c r="C305" s="178"/>
      <c r="D305" s="178"/>
      <c r="E305" s="182"/>
    </row>
    <row r="306" spans="3:5" ht="12.75">
      <c r="C306" s="178"/>
      <c r="D306" s="178"/>
      <c r="E306" s="182"/>
    </row>
    <row r="307" spans="3:5" ht="12.75">
      <c r="C307" s="178"/>
      <c r="D307" s="178"/>
      <c r="E307" s="182"/>
    </row>
    <row r="308" spans="3:5" ht="12.75">
      <c r="C308" s="178"/>
      <c r="D308" s="178"/>
      <c r="E308" s="182"/>
    </row>
    <row r="309" spans="3:5" ht="12.75">
      <c r="C309" s="178"/>
      <c r="D309" s="178"/>
      <c r="E309" s="182"/>
    </row>
    <row r="310" spans="3:5" ht="12.75">
      <c r="C310" s="178"/>
      <c r="D310" s="178"/>
      <c r="E310" s="182"/>
    </row>
    <row r="311" spans="3:5" ht="12.75">
      <c r="C311" s="178"/>
      <c r="D311" s="178"/>
      <c r="E311" s="182"/>
    </row>
    <row r="312" spans="3:5" ht="12.75">
      <c r="C312" s="178"/>
      <c r="D312" s="178"/>
      <c r="E312" s="182"/>
    </row>
    <row r="313" spans="3:5" ht="12.75">
      <c r="C313" s="178"/>
      <c r="D313" s="178"/>
      <c r="E313" s="182"/>
    </row>
    <row r="314" spans="3:5" ht="12.75">
      <c r="C314" s="178"/>
      <c r="D314" s="178"/>
      <c r="E314" s="182"/>
    </row>
    <row r="315" spans="3:5" ht="12.75">
      <c r="C315" s="178"/>
      <c r="D315" s="178"/>
      <c r="E315" s="182"/>
    </row>
    <row r="316" spans="3:5" ht="12.75">
      <c r="C316" s="178"/>
      <c r="D316" s="178"/>
      <c r="E316" s="182"/>
    </row>
    <row r="317" spans="3:5" ht="12.75">
      <c r="C317" s="178"/>
      <c r="D317" s="178"/>
      <c r="E317" s="182"/>
    </row>
    <row r="318" spans="3:5" ht="12.75">
      <c r="C318" s="178"/>
      <c r="D318" s="178"/>
      <c r="E318" s="182"/>
    </row>
    <row r="319" spans="3:5" ht="12.75">
      <c r="C319" s="178"/>
      <c r="D319" s="178"/>
      <c r="E319" s="182"/>
    </row>
    <row r="320" spans="3:5" ht="12.75">
      <c r="C320" s="178"/>
      <c r="D320" s="178"/>
      <c r="E320" s="182"/>
    </row>
    <row r="321" spans="3:5" ht="12.75">
      <c r="C321" s="178"/>
      <c r="D321" s="178"/>
      <c r="E321" s="182"/>
    </row>
    <row r="322" spans="3:5" ht="12.75">
      <c r="C322" s="178"/>
      <c r="D322" s="178"/>
      <c r="E322" s="182"/>
    </row>
    <row r="323" spans="3:5" ht="12.75">
      <c r="C323" s="178"/>
      <c r="D323" s="178"/>
      <c r="E323" s="182"/>
    </row>
    <row r="324" spans="3:5" ht="12.75">
      <c r="C324" s="178"/>
      <c r="D324" s="178"/>
      <c r="E324" s="182"/>
    </row>
    <row r="325" spans="3:5" ht="12.75">
      <c r="C325" s="178"/>
      <c r="D325" s="178"/>
      <c r="E325" s="182"/>
    </row>
    <row r="326" spans="3:5" ht="12.75">
      <c r="C326" s="178"/>
      <c r="D326" s="178"/>
      <c r="E326" s="182"/>
    </row>
    <row r="327" spans="3:5" ht="12.75">
      <c r="C327" s="178"/>
      <c r="D327" s="178"/>
      <c r="E327" s="182"/>
    </row>
    <row r="328" spans="3:5" ht="12.75">
      <c r="C328" s="178"/>
      <c r="D328" s="178"/>
      <c r="E328" s="182"/>
    </row>
    <row r="329" spans="3:5" ht="12.75">
      <c r="C329" s="178"/>
      <c r="D329" s="178"/>
      <c r="E329" s="182"/>
    </row>
    <row r="330" spans="3:5" ht="12.75">
      <c r="C330" s="178"/>
      <c r="D330" s="178"/>
      <c r="E330" s="182"/>
    </row>
    <row r="331" spans="3:5" ht="12.75">
      <c r="C331" s="178"/>
      <c r="D331" s="178"/>
      <c r="E331" s="182"/>
    </row>
    <row r="332" spans="3:5" ht="12.75">
      <c r="C332" s="178"/>
      <c r="D332" s="178"/>
      <c r="E332" s="182"/>
    </row>
    <row r="333" spans="3:5" ht="12.75">
      <c r="C333" s="178"/>
      <c r="D333" s="178"/>
      <c r="E333" s="182"/>
    </row>
    <row r="334" spans="3:5" ht="12.75">
      <c r="C334" s="178"/>
      <c r="D334" s="178"/>
      <c r="E334" s="182"/>
    </row>
    <row r="335" spans="3:5" ht="12.75">
      <c r="C335" s="178"/>
      <c r="D335" s="178"/>
      <c r="E335" s="182"/>
    </row>
    <row r="336" spans="3:5" ht="12.75">
      <c r="C336" s="178"/>
      <c r="D336" s="178"/>
      <c r="E336" s="182"/>
    </row>
    <row r="337" spans="3:5" ht="12.75">
      <c r="C337" s="178"/>
      <c r="D337" s="178"/>
      <c r="E337" s="182"/>
    </row>
    <row r="338" spans="3:5" ht="12.75">
      <c r="C338" s="178"/>
      <c r="D338" s="178"/>
      <c r="E338" s="182"/>
    </row>
    <row r="339" spans="3:5" ht="12.75">
      <c r="C339" s="178"/>
      <c r="D339" s="178"/>
      <c r="E339" s="182"/>
    </row>
    <row r="340" spans="3:5" ht="12.75">
      <c r="C340" s="178"/>
      <c r="D340" s="178"/>
      <c r="E340" s="182"/>
    </row>
    <row r="341" spans="3:5" ht="12.75">
      <c r="C341" s="178"/>
      <c r="D341" s="178"/>
      <c r="E341" s="182"/>
    </row>
    <row r="342" spans="3:5" ht="12.75">
      <c r="C342" s="178"/>
      <c r="D342" s="178"/>
      <c r="E342" s="182"/>
    </row>
    <row r="343" spans="3:5" ht="12.75">
      <c r="C343" s="178"/>
      <c r="D343" s="178"/>
      <c r="E343" s="182"/>
    </row>
    <row r="344" spans="3:5" ht="12.75">
      <c r="C344" s="178"/>
      <c r="D344" s="178"/>
      <c r="E344" s="182"/>
    </row>
    <row r="345" spans="3:5" ht="12.75">
      <c r="C345" s="178"/>
      <c r="D345" s="178"/>
      <c r="E345" s="182"/>
    </row>
    <row r="346" spans="3:5" ht="12.75">
      <c r="C346" s="178"/>
      <c r="D346" s="178"/>
      <c r="E346" s="182"/>
    </row>
    <row r="347" spans="3:5" ht="12.75">
      <c r="C347" s="178"/>
      <c r="D347" s="178"/>
      <c r="E347" s="182"/>
    </row>
    <row r="348" spans="3:5" ht="12.75">
      <c r="C348" s="178"/>
      <c r="D348" s="178"/>
      <c r="E348" s="182"/>
    </row>
    <row r="349" spans="3:5" ht="12.75">
      <c r="C349" s="178"/>
      <c r="D349" s="178"/>
      <c r="E349" s="182"/>
    </row>
    <row r="350" spans="3:5" ht="12.75">
      <c r="C350" s="178"/>
      <c r="D350" s="178"/>
      <c r="E350" s="182"/>
    </row>
    <row r="351" spans="3:5" ht="12.75">
      <c r="C351" s="178"/>
      <c r="D351" s="178"/>
      <c r="E351" s="182"/>
    </row>
    <row r="352" spans="3:5" ht="12.75">
      <c r="C352" s="178"/>
      <c r="D352" s="178"/>
      <c r="E352" s="182"/>
    </row>
    <row r="353" spans="3:5" ht="12.75">
      <c r="C353" s="178"/>
      <c r="D353" s="178"/>
      <c r="E353" s="182"/>
    </row>
    <row r="354" spans="3:5" ht="12.75">
      <c r="C354" s="178"/>
      <c r="D354" s="178"/>
      <c r="E354" s="182"/>
    </row>
    <row r="355" spans="3:5" ht="12.75">
      <c r="C355" s="178"/>
      <c r="D355" s="178"/>
      <c r="E355" s="182"/>
    </row>
    <row r="356" spans="3:5" ht="12.75">
      <c r="C356" s="178"/>
      <c r="D356" s="178"/>
      <c r="E356" s="182"/>
    </row>
    <row r="357" spans="3:5" ht="12.75">
      <c r="C357" s="178"/>
      <c r="D357" s="178"/>
      <c r="E357" s="182"/>
    </row>
    <row r="358" spans="3:5" ht="12.75">
      <c r="C358" s="178"/>
      <c r="D358" s="178"/>
      <c r="E358" s="182"/>
    </row>
    <row r="359" spans="3:5" ht="12.75">
      <c r="C359" s="178"/>
      <c r="D359" s="178"/>
      <c r="E359" s="182"/>
    </row>
    <row r="360" spans="3:5" ht="12.75">
      <c r="C360" s="178"/>
      <c r="D360" s="178"/>
      <c r="E360" s="182"/>
    </row>
    <row r="361" spans="3:5" ht="12.75">
      <c r="C361" s="178"/>
      <c r="D361" s="178"/>
      <c r="E361" s="182"/>
    </row>
    <row r="362" spans="3:5" ht="12.75">
      <c r="C362" s="178"/>
      <c r="D362" s="178"/>
      <c r="E362" s="182"/>
    </row>
    <row r="363" spans="3:5" ht="12.75">
      <c r="C363" s="178"/>
      <c r="D363" s="178"/>
      <c r="E363" s="182"/>
    </row>
    <row r="364" spans="3:5" ht="12.75">
      <c r="C364" s="178"/>
      <c r="D364" s="178"/>
      <c r="E364" s="182"/>
    </row>
    <row r="365" spans="3:5" ht="12.75">
      <c r="C365" s="178"/>
      <c r="D365" s="178"/>
      <c r="E365" s="182"/>
    </row>
    <row r="366" spans="3:5" ht="12.75">
      <c r="C366" s="178"/>
      <c r="D366" s="178"/>
      <c r="E366" s="182"/>
    </row>
    <row r="367" spans="3:5" ht="12.75">
      <c r="C367" s="178"/>
      <c r="D367" s="178"/>
      <c r="E367" s="182"/>
    </row>
    <row r="368" spans="3:5" ht="12.75">
      <c r="C368" s="178"/>
      <c r="D368" s="178"/>
      <c r="E368" s="182"/>
    </row>
    <row r="369" spans="3:5" ht="12.75">
      <c r="C369" s="178"/>
      <c r="D369" s="178"/>
      <c r="E369" s="182"/>
    </row>
    <row r="370" spans="3:5" ht="12.75">
      <c r="C370" s="178"/>
      <c r="D370" s="178"/>
      <c r="E370" s="182"/>
    </row>
    <row r="371" spans="3:5" ht="12.75">
      <c r="C371" s="178"/>
      <c r="D371" s="178"/>
      <c r="E371" s="182"/>
    </row>
    <row r="372" spans="3:5" ht="12.75">
      <c r="C372" s="178"/>
      <c r="D372" s="178"/>
      <c r="E372" s="182"/>
    </row>
    <row r="373" spans="3:5" ht="12.75">
      <c r="C373" s="178"/>
      <c r="D373" s="178"/>
      <c r="E373" s="182"/>
    </row>
    <row r="374" spans="3:5" ht="12.75">
      <c r="C374" s="178"/>
      <c r="D374" s="178"/>
      <c r="E374" s="182"/>
    </row>
    <row r="375" spans="3:5" ht="12.75">
      <c r="C375" s="178"/>
      <c r="D375" s="178"/>
      <c r="E375" s="182"/>
    </row>
    <row r="376" spans="3:5" ht="12.75">
      <c r="C376" s="178"/>
      <c r="D376" s="178"/>
      <c r="E376" s="182"/>
    </row>
    <row r="377" spans="3:5" ht="12.75">
      <c r="C377" s="178"/>
      <c r="D377" s="178"/>
      <c r="E377" s="182"/>
    </row>
    <row r="378" spans="3:5" ht="12.75">
      <c r="C378" s="178"/>
      <c r="D378" s="178"/>
      <c r="E378" s="182"/>
    </row>
    <row r="379" spans="3:5" ht="12.75">
      <c r="C379" s="178"/>
      <c r="D379" s="178"/>
      <c r="E379" s="182"/>
    </row>
    <row r="380" spans="3:5" ht="12.75">
      <c r="C380" s="178"/>
      <c r="D380" s="178"/>
      <c r="E380" s="182"/>
    </row>
    <row r="381" spans="3:5" ht="12.75">
      <c r="C381" s="178"/>
      <c r="D381" s="178"/>
      <c r="E381" s="182"/>
    </row>
    <row r="382" spans="3:5" ht="12.75">
      <c r="C382" s="178"/>
      <c r="D382" s="178"/>
      <c r="E382" s="182"/>
    </row>
    <row r="383" spans="3:5" ht="12.75">
      <c r="C383" s="178"/>
      <c r="D383" s="178"/>
      <c r="E383" s="182"/>
    </row>
    <row r="384" spans="3:5" ht="12.75">
      <c r="C384" s="178"/>
      <c r="D384" s="178"/>
      <c r="E384" s="182"/>
    </row>
    <row r="385" spans="3:5" ht="12.75">
      <c r="C385" s="178"/>
      <c r="D385" s="178"/>
      <c r="E385" s="182"/>
    </row>
    <row r="386" spans="3:5" ht="12.75">
      <c r="C386" s="178"/>
      <c r="D386" s="178"/>
      <c r="E386" s="182"/>
    </row>
    <row r="387" spans="3:5" ht="12.75">
      <c r="C387" s="178"/>
      <c r="D387" s="178"/>
      <c r="E387" s="182"/>
    </row>
    <row r="388" spans="3:5" ht="12.75">
      <c r="C388" s="178"/>
      <c r="D388" s="178"/>
      <c r="E388" s="182"/>
    </row>
    <row r="389" spans="3:5" ht="12.75">
      <c r="C389" s="178"/>
      <c r="D389" s="178"/>
      <c r="E389" s="182"/>
    </row>
    <row r="390" spans="3:5" ht="12.75">
      <c r="C390" s="178"/>
      <c r="D390" s="178"/>
      <c r="E390" s="182"/>
    </row>
    <row r="391" spans="3:5" ht="12.75">
      <c r="C391" s="178"/>
      <c r="D391" s="178"/>
      <c r="E391" s="182"/>
    </row>
    <row r="392" spans="3:5" ht="12.75">
      <c r="C392" s="178"/>
      <c r="D392" s="178"/>
      <c r="E392" s="182"/>
    </row>
    <row r="393" spans="3:5" ht="12.75">
      <c r="C393" s="178"/>
      <c r="D393" s="178"/>
      <c r="E393" s="182"/>
    </row>
    <row r="394" spans="3:5" ht="12.75">
      <c r="C394" s="178"/>
      <c r="D394" s="178"/>
      <c r="E394" s="182"/>
    </row>
    <row r="395" spans="3:5" ht="12.75">
      <c r="C395" s="178"/>
      <c r="D395" s="178"/>
      <c r="E395" s="182"/>
    </row>
    <row r="396" spans="3:5" ht="12.75">
      <c r="C396" s="178"/>
      <c r="D396" s="178"/>
      <c r="E396" s="182"/>
    </row>
    <row r="397" spans="3:5" ht="12.75">
      <c r="C397" s="178"/>
      <c r="D397" s="178"/>
      <c r="E397" s="182"/>
    </row>
    <row r="398" spans="3:5" ht="12.75">
      <c r="C398" s="178"/>
      <c r="D398" s="178"/>
      <c r="E398" s="182"/>
    </row>
    <row r="399" spans="3:5" ht="12.75">
      <c r="C399" s="178"/>
      <c r="D399" s="178"/>
      <c r="E399" s="182"/>
    </row>
    <row r="400" spans="3:5" ht="12.75">
      <c r="C400" s="178"/>
      <c r="D400" s="178"/>
      <c r="E400" s="182"/>
    </row>
    <row r="401" spans="3:5" ht="12.75">
      <c r="C401" s="178"/>
      <c r="D401" s="178"/>
      <c r="E401" s="182"/>
    </row>
    <row r="402" spans="3:5" ht="12.75">
      <c r="C402" s="178"/>
      <c r="D402" s="178"/>
      <c r="E402" s="182"/>
    </row>
    <row r="403" spans="3:5" ht="12.75">
      <c r="C403" s="178"/>
      <c r="D403" s="178"/>
      <c r="E403" s="182"/>
    </row>
    <row r="404" spans="3:5" ht="12.75">
      <c r="C404" s="178"/>
      <c r="D404" s="178"/>
      <c r="E404" s="182"/>
    </row>
    <row r="405" spans="3:5" ht="12.75">
      <c r="C405" s="178"/>
      <c r="D405" s="178"/>
      <c r="E405" s="182"/>
    </row>
    <row r="406" spans="3:5" ht="12.75">
      <c r="C406" s="178"/>
      <c r="D406" s="178"/>
      <c r="E406" s="182"/>
    </row>
    <row r="407" spans="3:5" ht="12.75">
      <c r="C407" s="178"/>
      <c r="D407" s="178"/>
      <c r="E407" s="182"/>
    </row>
    <row r="408" spans="3:5" ht="12.75">
      <c r="C408" s="178"/>
      <c r="D408" s="178"/>
      <c r="E408" s="182"/>
    </row>
    <row r="409" spans="3:5" ht="12.75">
      <c r="C409" s="178"/>
      <c r="D409" s="178"/>
      <c r="E409" s="182"/>
    </row>
    <row r="410" spans="3:5" ht="12.75">
      <c r="C410" s="178"/>
      <c r="D410" s="178"/>
      <c r="E410" s="182"/>
    </row>
    <row r="411" spans="3:5" ht="12.75">
      <c r="C411" s="178"/>
      <c r="D411" s="178"/>
      <c r="E411" s="182"/>
    </row>
    <row r="412" spans="3:5" ht="12.75">
      <c r="C412" s="178"/>
      <c r="D412" s="178"/>
      <c r="E412" s="182"/>
    </row>
    <row r="413" spans="3:5" ht="12.75">
      <c r="C413" s="178"/>
      <c r="D413" s="178"/>
      <c r="E413" s="182"/>
    </row>
    <row r="414" spans="3:5" ht="12.75">
      <c r="C414" s="178"/>
      <c r="D414" s="178"/>
      <c r="E414" s="182"/>
    </row>
    <row r="415" spans="3:5" ht="12.75">
      <c r="C415" s="178"/>
      <c r="D415" s="178"/>
      <c r="E415" s="182"/>
    </row>
    <row r="416" spans="3:5" ht="12.75">
      <c r="C416" s="178"/>
      <c r="D416" s="178"/>
      <c r="E416" s="182"/>
    </row>
    <row r="417" spans="3:5" ht="12.75">
      <c r="C417" s="178"/>
      <c r="D417" s="178"/>
      <c r="E417" s="182"/>
    </row>
    <row r="418" spans="3:5" ht="12.75">
      <c r="C418" s="178"/>
      <c r="D418" s="178"/>
      <c r="E418" s="182"/>
    </row>
    <row r="419" spans="3:5" ht="12.75">
      <c r="C419" s="178"/>
      <c r="D419" s="178"/>
      <c r="E419" s="182"/>
    </row>
    <row r="420" spans="3:5" ht="12.75">
      <c r="C420" s="178"/>
      <c r="D420" s="178"/>
      <c r="E420" s="182"/>
    </row>
    <row r="421" spans="3:5" ht="12.75">
      <c r="C421" s="178"/>
      <c r="D421" s="178"/>
      <c r="E421" s="182"/>
    </row>
    <row r="422" spans="3:5" ht="12.75">
      <c r="C422" s="178"/>
      <c r="D422" s="178"/>
      <c r="E422" s="182"/>
    </row>
    <row r="423" spans="3:5" ht="12.75">
      <c r="C423" s="178"/>
      <c r="D423" s="178"/>
      <c r="E423" s="182"/>
    </row>
    <row r="424" spans="3:5" ht="12.75">
      <c r="C424" s="178"/>
      <c r="D424" s="178"/>
      <c r="E424" s="182"/>
    </row>
    <row r="425" spans="3:5" ht="12.75">
      <c r="C425" s="178"/>
      <c r="D425" s="178"/>
      <c r="E425" s="182"/>
    </row>
    <row r="426" spans="3:5" ht="12.75">
      <c r="C426" s="178"/>
      <c r="D426" s="178"/>
      <c r="E426" s="182"/>
    </row>
    <row r="427" spans="3:5" ht="12.75">
      <c r="C427" s="178"/>
      <c r="D427" s="178"/>
      <c r="E427" s="182"/>
    </row>
    <row r="428" spans="3:5" ht="12.75">
      <c r="C428" s="178"/>
      <c r="D428" s="178"/>
      <c r="E428" s="182"/>
    </row>
    <row r="429" spans="3:5" ht="12.75">
      <c r="C429" s="178"/>
      <c r="D429" s="178"/>
      <c r="E429" s="182"/>
    </row>
    <row r="430" spans="3:5" ht="12.75">
      <c r="C430" s="178"/>
      <c r="D430" s="178"/>
      <c r="E430" s="182"/>
    </row>
    <row r="431" spans="3:5" ht="12.75">
      <c r="C431" s="178"/>
      <c r="D431" s="178"/>
      <c r="E431" s="182"/>
    </row>
    <row r="432" spans="3:5" ht="12.75">
      <c r="C432" s="178"/>
      <c r="D432" s="178"/>
      <c r="E432" s="182"/>
    </row>
    <row r="433" spans="3:5" ht="12.75">
      <c r="C433" s="178"/>
      <c r="D433" s="178"/>
      <c r="E433" s="182"/>
    </row>
    <row r="434" spans="3:5" ht="12.75">
      <c r="C434" s="178"/>
      <c r="D434" s="178"/>
      <c r="E434" s="182"/>
    </row>
    <row r="435" spans="3:5" ht="12.75">
      <c r="C435" s="178"/>
      <c r="D435" s="178"/>
      <c r="E435" s="182"/>
    </row>
    <row r="436" spans="3:5" ht="12.75">
      <c r="C436" s="178"/>
      <c r="D436" s="178"/>
      <c r="E436" s="182"/>
    </row>
    <row r="437" spans="3:5" ht="12.75">
      <c r="C437" s="178"/>
      <c r="D437" s="178"/>
      <c r="E437" s="182"/>
    </row>
    <row r="438" spans="3:5" ht="12.75">
      <c r="C438" s="178"/>
      <c r="D438" s="178"/>
      <c r="E438" s="182"/>
    </row>
    <row r="439" spans="3:5" ht="12.75">
      <c r="C439" s="178"/>
      <c r="D439" s="178"/>
      <c r="E439" s="182"/>
    </row>
    <row r="440" spans="3:5" ht="12.75">
      <c r="C440" s="178"/>
      <c r="D440" s="178"/>
      <c r="E440" s="182"/>
    </row>
    <row r="441" spans="3:5" ht="12.75">
      <c r="C441" s="178"/>
      <c r="D441" s="178"/>
      <c r="E441" s="182"/>
    </row>
    <row r="442" spans="3:5" ht="12.75">
      <c r="C442" s="178"/>
      <c r="D442" s="178"/>
      <c r="E442" s="182"/>
    </row>
    <row r="443" spans="3:5" ht="12.75">
      <c r="C443" s="178"/>
      <c r="D443" s="178"/>
      <c r="E443" s="182"/>
    </row>
    <row r="444" spans="3:5" ht="12.75">
      <c r="C444" s="178"/>
      <c r="D444" s="178"/>
      <c r="E444" s="182"/>
    </row>
    <row r="445" spans="3:5" ht="12.75">
      <c r="C445" s="178"/>
      <c r="D445" s="178"/>
      <c r="E445" s="182"/>
    </row>
    <row r="446" spans="3:5" ht="12.75">
      <c r="C446" s="178"/>
      <c r="D446" s="178"/>
      <c r="E446" s="182"/>
    </row>
    <row r="447" spans="3:5" ht="12.75">
      <c r="C447" s="178"/>
      <c r="D447" s="178"/>
      <c r="E447" s="182"/>
    </row>
    <row r="448" spans="3:5" ht="12.75">
      <c r="C448" s="178"/>
      <c r="D448" s="178"/>
      <c r="E448" s="182"/>
    </row>
    <row r="449" spans="3:5" ht="12.75">
      <c r="C449" s="178"/>
      <c r="D449" s="178"/>
      <c r="E449" s="182"/>
    </row>
    <row r="450" spans="3:5" ht="12.75">
      <c r="C450" s="178"/>
      <c r="D450" s="178"/>
      <c r="E450" s="182"/>
    </row>
    <row r="451" spans="3:5" ht="12.75">
      <c r="C451" s="178"/>
      <c r="D451" s="178"/>
      <c r="E451" s="182"/>
    </row>
    <row r="452" spans="3:5" ht="12.75">
      <c r="C452" s="178"/>
      <c r="D452" s="178"/>
      <c r="E452" s="182"/>
    </row>
    <row r="453" spans="3:5" ht="12.75">
      <c r="C453" s="178"/>
      <c r="D453" s="178"/>
      <c r="E453" s="182"/>
    </row>
    <row r="454" spans="3:5" ht="12.75">
      <c r="C454" s="178"/>
      <c r="D454" s="178"/>
      <c r="E454" s="182"/>
    </row>
    <row r="455" spans="3:5" ht="12.75">
      <c r="C455" s="178"/>
      <c r="D455" s="178"/>
      <c r="E455" s="182"/>
    </row>
    <row r="456" spans="3:5" ht="12.75">
      <c r="C456" s="178"/>
      <c r="D456" s="178"/>
      <c r="E456" s="182"/>
    </row>
    <row r="457" spans="3:5" ht="12.75">
      <c r="C457" s="178"/>
      <c r="D457" s="178"/>
      <c r="E457" s="182"/>
    </row>
    <row r="458" spans="3:5" ht="12.75">
      <c r="C458" s="178"/>
      <c r="D458" s="178"/>
      <c r="E458" s="182"/>
    </row>
    <row r="459" spans="3:5" ht="12.75">
      <c r="C459" s="178"/>
      <c r="D459" s="178"/>
      <c r="E459" s="182"/>
    </row>
    <row r="460" spans="3:5" ht="12.75">
      <c r="C460" s="178"/>
      <c r="D460" s="178"/>
      <c r="E460" s="182"/>
    </row>
    <row r="461" spans="3:5" ht="12.75">
      <c r="C461" s="178"/>
      <c r="D461" s="178"/>
      <c r="E461" s="182"/>
    </row>
    <row r="462" spans="3:5" ht="12.75">
      <c r="C462" s="178"/>
      <c r="D462" s="178"/>
      <c r="E462" s="182"/>
    </row>
    <row r="463" spans="3:5" ht="12.75">
      <c r="C463" s="178"/>
      <c r="D463" s="178"/>
      <c r="E463" s="182"/>
    </row>
    <row r="464" spans="3:5" ht="12.75">
      <c r="C464" s="178"/>
      <c r="D464" s="178"/>
      <c r="E464" s="182"/>
    </row>
    <row r="465" spans="3:5" ht="12.75">
      <c r="C465" s="178"/>
      <c r="D465" s="178"/>
      <c r="E465" s="182"/>
    </row>
    <row r="466" spans="3:5" ht="12.75">
      <c r="C466" s="178"/>
      <c r="D466" s="178"/>
      <c r="E466" s="182"/>
    </row>
    <row r="467" spans="3:5" ht="12.75">
      <c r="C467" s="178"/>
      <c r="D467" s="178"/>
      <c r="E467" s="182"/>
    </row>
    <row r="468" spans="3:5" ht="12.75">
      <c r="C468" s="178"/>
      <c r="D468" s="178"/>
      <c r="E468" s="182"/>
    </row>
    <row r="469" spans="3:5" ht="12.75">
      <c r="C469" s="178"/>
      <c r="D469" s="178"/>
      <c r="E469" s="182"/>
    </row>
    <row r="470" spans="3:5" ht="12.75">
      <c r="C470" s="178"/>
      <c r="D470" s="178"/>
      <c r="E470" s="182"/>
    </row>
    <row r="471" spans="3:5" ht="12.75">
      <c r="C471" s="178"/>
      <c r="D471" s="178"/>
      <c r="E471" s="182"/>
    </row>
    <row r="472" spans="3:5" ht="12.75">
      <c r="C472" s="178"/>
      <c r="D472" s="178"/>
      <c r="E472" s="182"/>
    </row>
    <row r="473" spans="3:5" ht="12.75">
      <c r="C473" s="178"/>
      <c r="D473" s="178"/>
      <c r="E473" s="182"/>
    </row>
    <row r="474" spans="3:5" ht="12.75">
      <c r="C474" s="178"/>
      <c r="D474" s="178"/>
      <c r="E474" s="182"/>
    </row>
    <row r="475" spans="3:5" ht="12.75">
      <c r="C475" s="178"/>
      <c r="D475" s="178"/>
      <c r="E475" s="182"/>
    </row>
    <row r="476" spans="3:5" ht="12.75">
      <c r="C476" s="178"/>
      <c r="D476" s="178"/>
      <c r="E476" s="182"/>
    </row>
    <row r="477" spans="3:5" ht="12.75">
      <c r="C477" s="178"/>
      <c r="D477" s="178"/>
      <c r="E477" s="182"/>
    </row>
    <row r="478" spans="3:5" ht="12.75">
      <c r="C478" s="178"/>
      <c r="D478" s="178"/>
      <c r="E478" s="182"/>
    </row>
    <row r="479" spans="3:5" ht="12.75">
      <c r="C479" s="178"/>
      <c r="D479" s="178"/>
      <c r="E479" s="182"/>
    </row>
    <row r="480" spans="3:5" ht="12.75">
      <c r="C480" s="178"/>
      <c r="D480" s="178"/>
      <c r="E480" s="182"/>
    </row>
    <row r="481" spans="3:5" ht="12.75">
      <c r="C481" s="178"/>
      <c r="D481" s="178"/>
      <c r="E481" s="182"/>
    </row>
    <row r="482" spans="3:5" ht="12.75">
      <c r="C482" s="178"/>
      <c r="D482" s="178"/>
      <c r="E482" s="182"/>
    </row>
    <row r="483" spans="3:5" ht="12.75">
      <c r="C483" s="178"/>
      <c r="D483" s="178"/>
      <c r="E483" s="182"/>
    </row>
    <row r="484" spans="3:5" ht="12.75">
      <c r="C484" s="178"/>
      <c r="D484" s="178"/>
      <c r="E484" s="182"/>
    </row>
    <row r="485" spans="3:5" ht="12.75">
      <c r="C485" s="178"/>
      <c r="D485" s="178"/>
      <c r="E485" s="182"/>
    </row>
    <row r="486" spans="3:5" ht="12.75">
      <c r="C486" s="178"/>
      <c r="D486" s="178"/>
      <c r="E486" s="182"/>
    </row>
    <row r="487" spans="3:5" ht="12.75">
      <c r="C487" s="178"/>
      <c r="D487" s="178"/>
      <c r="E487" s="182"/>
    </row>
    <row r="488" spans="3:5" ht="12.75">
      <c r="C488" s="178"/>
      <c r="D488" s="178"/>
      <c r="E488" s="182"/>
    </row>
    <row r="489" spans="3:5" ht="12.75">
      <c r="C489" s="178"/>
      <c r="D489" s="178"/>
      <c r="E489" s="182"/>
    </row>
    <row r="490" spans="3:5" ht="12.75">
      <c r="C490" s="178"/>
      <c r="D490" s="178"/>
      <c r="E490" s="182"/>
    </row>
    <row r="491" spans="3:5" ht="12.75">
      <c r="C491" s="178"/>
      <c r="D491" s="178"/>
      <c r="E491" s="182"/>
    </row>
    <row r="492" spans="3:5" ht="12.75">
      <c r="C492" s="178"/>
      <c r="D492" s="178"/>
      <c r="E492" s="182"/>
    </row>
    <row r="493" spans="3:5" ht="12.75">
      <c r="C493" s="178"/>
      <c r="D493" s="178"/>
      <c r="E493" s="182"/>
    </row>
    <row r="494" spans="3:5" ht="12.75">
      <c r="C494" s="178"/>
      <c r="D494" s="178"/>
      <c r="E494" s="182"/>
    </row>
    <row r="495" spans="3:5" ht="12.75">
      <c r="C495" s="178"/>
      <c r="D495" s="178"/>
      <c r="E495" s="182"/>
    </row>
    <row r="496" spans="3:5" ht="12.75">
      <c r="C496" s="178"/>
      <c r="D496" s="178"/>
      <c r="E496" s="182"/>
    </row>
    <row r="497" spans="3:5" ht="12.75">
      <c r="C497" s="178"/>
      <c r="D497" s="178"/>
      <c r="E497" s="182"/>
    </row>
    <row r="498" spans="3:5" ht="12.75">
      <c r="C498" s="178"/>
      <c r="D498" s="178"/>
      <c r="E498" s="182"/>
    </row>
    <row r="499" spans="3:5" ht="12.75">
      <c r="C499" s="178"/>
      <c r="D499" s="178"/>
      <c r="E499" s="182"/>
    </row>
    <row r="500" spans="3:5" ht="12.75">
      <c r="C500" s="178"/>
      <c r="D500" s="178"/>
      <c r="E500" s="182"/>
    </row>
    <row r="501" spans="3:5" ht="12.75">
      <c r="C501" s="178"/>
      <c r="D501" s="178"/>
      <c r="E501" s="182"/>
    </row>
    <row r="502" spans="3:5" ht="12.75">
      <c r="C502" s="178"/>
      <c r="D502" s="178"/>
      <c r="E502" s="182"/>
    </row>
    <row r="503" spans="3:5" ht="12.75">
      <c r="C503" s="178"/>
      <c r="D503" s="178"/>
      <c r="E503" s="182"/>
    </row>
    <row r="504" spans="3:5" ht="12.75">
      <c r="C504" s="178"/>
      <c r="D504" s="178"/>
      <c r="E504" s="182"/>
    </row>
    <row r="505" spans="3:5" ht="12.75">
      <c r="C505" s="178"/>
      <c r="D505" s="178"/>
      <c r="E505" s="182"/>
    </row>
    <row r="506" spans="3:5" ht="12.75">
      <c r="C506" s="178"/>
      <c r="D506" s="178"/>
      <c r="E506" s="182"/>
    </row>
    <row r="507" spans="3:5" ht="12.75">
      <c r="C507" s="178"/>
      <c r="D507" s="178"/>
      <c r="E507" s="182"/>
    </row>
    <row r="508" spans="3:5" ht="12.75">
      <c r="C508" s="178"/>
      <c r="D508" s="178"/>
      <c r="E508" s="182"/>
    </row>
    <row r="509" spans="3:5" ht="12.75">
      <c r="C509" s="178"/>
      <c r="D509" s="178"/>
      <c r="E509" s="182"/>
    </row>
    <row r="510" spans="3:5" ht="12.75">
      <c r="C510" s="178"/>
      <c r="D510" s="178"/>
      <c r="E510" s="182"/>
    </row>
    <row r="511" spans="3:5" ht="12.75">
      <c r="C511" s="178"/>
      <c r="D511" s="178"/>
      <c r="E511" s="182"/>
    </row>
    <row r="512" spans="3:5" ht="12.75">
      <c r="C512" s="178"/>
      <c r="D512" s="178"/>
      <c r="E512" s="182"/>
    </row>
    <row r="513" spans="3:5" ht="12.75">
      <c r="C513" s="178"/>
      <c r="D513" s="178"/>
      <c r="E513" s="182"/>
    </row>
    <row r="514" spans="3:5" ht="12.75">
      <c r="C514" s="178"/>
      <c r="D514" s="178"/>
      <c r="E514" s="182"/>
    </row>
    <row r="515" spans="3:5" ht="12.75">
      <c r="C515" s="178"/>
      <c r="D515" s="178"/>
      <c r="E515" s="182"/>
    </row>
    <row r="516" spans="3:5" ht="12.75">
      <c r="C516" s="178"/>
      <c r="D516" s="178"/>
      <c r="E516" s="182"/>
    </row>
    <row r="517" spans="3:5" ht="12.75">
      <c r="C517" s="178"/>
      <c r="D517" s="178"/>
      <c r="E517" s="182"/>
    </row>
    <row r="518" spans="3:5" ht="12.75">
      <c r="C518" s="178"/>
      <c r="D518" s="178"/>
      <c r="E518" s="182"/>
    </row>
    <row r="519" spans="3:5" ht="12.75">
      <c r="C519" s="178"/>
      <c r="D519" s="178"/>
      <c r="E519" s="182"/>
    </row>
    <row r="520" spans="3:5" ht="12.75">
      <c r="C520" s="178"/>
      <c r="D520" s="178"/>
      <c r="E520" s="182"/>
    </row>
    <row r="521" spans="3:5" ht="12.75">
      <c r="C521" s="178"/>
      <c r="D521" s="178"/>
      <c r="E521" s="182"/>
    </row>
    <row r="522" spans="3:5" ht="12.75">
      <c r="C522" s="178"/>
      <c r="D522" s="178"/>
      <c r="E522" s="182"/>
    </row>
    <row r="523" spans="3:5" ht="12.75">
      <c r="C523" s="178"/>
      <c r="D523" s="178"/>
      <c r="E523" s="182"/>
    </row>
    <row r="524" spans="3:5" ht="12.75">
      <c r="C524" s="178"/>
      <c r="D524" s="178"/>
      <c r="E524" s="182"/>
    </row>
    <row r="525" spans="3:5" ht="12.75">
      <c r="C525" s="178"/>
      <c r="D525" s="178"/>
      <c r="E525" s="182"/>
    </row>
    <row r="526" spans="3:5" ht="12.75">
      <c r="C526" s="178"/>
      <c r="D526" s="178"/>
      <c r="E526" s="182"/>
    </row>
    <row r="527" spans="3:5" ht="12.75">
      <c r="C527" s="178"/>
      <c r="D527" s="178"/>
      <c r="E527" s="182"/>
    </row>
    <row r="528" spans="3:5" ht="12.75">
      <c r="C528" s="178"/>
      <c r="D528" s="178"/>
      <c r="E528" s="182"/>
    </row>
    <row r="529" spans="3:5" ht="12.75">
      <c r="C529" s="178"/>
      <c r="D529" s="178"/>
      <c r="E529" s="182"/>
    </row>
    <row r="530" spans="3:5" ht="12.75">
      <c r="C530" s="178"/>
      <c r="D530" s="178"/>
      <c r="E530" s="182"/>
    </row>
    <row r="531" spans="3:5" ht="12.75">
      <c r="C531" s="178"/>
      <c r="D531" s="178"/>
      <c r="E531" s="182"/>
    </row>
    <row r="532" spans="3:5" ht="12.75">
      <c r="C532" s="178"/>
      <c r="D532" s="178"/>
      <c r="E532" s="182"/>
    </row>
    <row r="533" spans="3:5" ht="12.75">
      <c r="C533" s="178"/>
      <c r="D533" s="178"/>
      <c r="E533" s="182"/>
    </row>
    <row r="534" spans="3:5" ht="12.75">
      <c r="C534" s="178"/>
      <c r="D534" s="178"/>
      <c r="E534" s="182"/>
    </row>
    <row r="535" spans="3:5" ht="12.75">
      <c r="C535" s="178"/>
      <c r="D535" s="178"/>
      <c r="E535" s="182"/>
    </row>
    <row r="536" spans="3:5" ht="12.75">
      <c r="C536" s="178"/>
      <c r="D536" s="178"/>
      <c r="E536" s="182"/>
    </row>
    <row r="537" spans="3:5" ht="12.75">
      <c r="C537" s="178"/>
      <c r="D537" s="178"/>
      <c r="E537" s="182"/>
    </row>
    <row r="538" spans="3:5" ht="12.75">
      <c r="C538" s="178"/>
      <c r="D538" s="178"/>
      <c r="E538" s="182"/>
    </row>
    <row r="539" spans="3:5" ht="12.75">
      <c r="C539" s="178"/>
      <c r="D539" s="178"/>
      <c r="E539" s="182"/>
    </row>
    <row r="540" spans="3:5" ht="12.75">
      <c r="C540" s="178"/>
      <c r="D540" s="178"/>
      <c r="E540" s="182"/>
    </row>
    <row r="541" spans="3:5" ht="12.75">
      <c r="C541" s="178"/>
      <c r="D541" s="178"/>
      <c r="E541" s="182"/>
    </row>
    <row r="542" spans="3:5" ht="12.75">
      <c r="C542" s="178"/>
      <c r="D542" s="178"/>
      <c r="E542" s="182"/>
    </row>
    <row r="543" spans="3:5" ht="12.75">
      <c r="C543" s="178"/>
      <c r="D543" s="178"/>
      <c r="E543" s="182"/>
    </row>
    <row r="544" spans="3:5" ht="12.75">
      <c r="C544" s="178"/>
      <c r="D544" s="178"/>
      <c r="E544" s="182"/>
    </row>
    <row r="545" spans="3:5" ht="12.75">
      <c r="C545" s="178"/>
      <c r="D545" s="178"/>
      <c r="E545" s="182"/>
    </row>
    <row r="546" spans="3:5" ht="12.75">
      <c r="C546" s="178"/>
      <c r="D546" s="178"/>
      <c r="E546" s="182"/>
    </row>
    <row r="547" spans="3:5" ht="12.75">
      <c r="C547" s="178"/>
      <c r="D547" s="178"/>
      <c r="E547" s="182"/>
    </row>
    <row r="548" spans="3:5" ht="12.75">
      <c r="C548" s="178"/>
      <c r="D548" s="178"/>
      <c r="E548" s="182"/>
    </row>
    <row r="549" spans="3:5" ht="12.75">
      <c r="C549" s="178"/>
      <c r="D549" s="178"/>
      <c r="E549" s="182"/>
    </row>
    <row r="550" spans="3:5" ht="12.75">
      <c r="C550" s="178"/>
      <c r="D550" s="178"/>
      <c r="E550" s="182"/>
    </row>
    <row r="551" spans="3:5" ht="12.75">
      <c r="C551" s="178"/>
      <c r="D551" s="178"/>
      <c r="E551" s="182"/>
    </row>
    <row r="552" spans="3:5" ht="12.75">
      <c r="C552" s="178"/>
      <c r="D552" s="178"/>
      <c r="E552" s="182"/>
    </row>
    <row r="553" spans="3:5" ht="12.75">
      <c r="C553" s="178"/>
      <c r="D553" s="178"/>
      <c r="E553" s="182"/>
    </row>
    <row r="554" spans="3:5" ht="12.75">
      <c r="C554" s="178"/>
      <c r="D554" s="178"/>
      <c r="E554" s="182"/>
    </row>
    <row r="555" spans="3:5" ht="12.75">
      <c r="C555" s="178"/>
      <c r="D555" s="178"/>
      <c r="E555" s="182"/>
    </row>
    <row r="556" spans="3:5" ht="12.75">
      <c r="C556" s="178"/>
      <c r="D556" s="178"/>
      <c r="E556" s="182"/>
    </row>
    <row r="557" spans="3:5" ht="12.75">
      <c r="C557" s="178"/>
      <c r="D557" s="178"/>
      <c r="E557" s="182"/>
    </row>
    <row r="558" spans="3:5" ht="12.75">
      <c r="C558" s="178"/>
      <c r="D558" s="178"/>
      <c r="E558" s="182"/>
    </row>
    <row r="559" spans="3:5" ht="12.75">
      <c r="C559" s="178"/>
      <c r="D559" s="178"/>
      <c r="E559" s="182"/>
    </row>
    <row r="560" spans="3:5" ht="12.75">
      <c r="C560" s="178"/>
      <c r="D560" s="178"/>
      <c r="E560" s="182"/>
    </row>
    <row r="561" spans="3:5" ht="12.75">
      <c r="C561" s="178"/>
      <c r="D561" s="178"/>
      <c r="E561" s="182"/>
    </row>
    <row r="562" spans="3:5" ht="12.75">
      <c r="C562" s="178"/>
      <c r="D562" s="178"/>
      <c r="E562" s="182"/>
    </row>
    <row r="563" spans="3:5" ht="12.75">
      <c r="C563" s="178"/>
      <c r="D563" s="178"/>
      <c r="E563" s="182"/>
    </row>
    <row r="564" spans="3:5" ht="12.75">
      <c r="C564" s="178"/>
      <c r="D564" s="178"/>
      <c r="E564" s="182"/>
    </row>
    <row r="565" spans="3:5" ht="12.75">
      <c r="C565" s="178"/>
      <c r="D565" s="178"/>
      <c r="E565" s="182"/>
    </row>
    <row r="566" spans="3:5" ht="12.75">
      <c r="C566" s="178"/>
      <c r="D566" s="178"/>
      <c r="E566" s="182"/>
    </row>
    <row r="567" spans="3:5" ht="12.75">
      <c r="C567" s="178"/>
      <c r="D567" s="178"/>
      <c r="E567" s="182"/>
    </row>
    <row r="568" spans="3:5" ht="12.75">
      <c r="C568" s="178"/>
      <c r="D568" s="178"/>
      <c r="E568" s="182"/>
    </row>
    <row r="569" spans="3:5" ht="12.75">
      <c r="C569" s="178"/>
      <c r="D569" s="178"/>
      <c r="E569" s="182"/>
    </row>
    <row r="570" spans="3:5" ht="12.75">
      <c r="C570" s="178"/>
      <c r="D570" s="178"/>
      <c r="E570" s="182"/>
    </row>
    <row r="571" spans="3:5" ht="12.75">
      <c r="C571" s="178"/>
      <c r="D571" s="178"/>
      <c r="E571" s="182"/>
    </row>
    <row r="572" spans="3:5" ht="12.75">
      <c r="C572" s="178"/>
      <c r="D572" s="178"/>
      <c r="E572" s="182"/>
    </row>
    <row r="573" spans="3:5" ht="12.75">
      <c r="C573" s="178"/>
      <c r="D573" s="178"/>
      <c r="E573" s="182"/>
    </row>
    <row r="574" spans="3:5" ht="12.75">
      <c r="C574" s="178"/>
      <c r="D574" s="178"/>
      <c r="E574" s="182"/>
    </row>
    <row r="575" spans="3:5" ht="12.75">
      <c r="C575" s="178"/>
      <c r="D575" s="178"/>
      <c r="E575" s="182"/>
    </row>
    <row r="576" spans="3:5" ht="12.75">
      <c r="C576" s="178"/>
      <c r="D576" s="178"/>
      <c r="E576" s="182"/>
    </row>
    <row r="577" spans="3:5" ht="12.75">
      <c r="C577" s="178"/>
      <c r="D577" s="178"/>
      <c r="E577" s="182"/>
    </row>
    <row r="578" spans="3:5" ht="12.75">
      <c r="C578" s="178"/>
      <c r="D578" s="178"/>
      <c r="E578" s="182"/>
    </row>
    <row r="579" spans="3:5" ht="12.75">
      <c r="C579" s="178"/>
      <c r="D579" s="178"/>
      <c r="E579" s="182"/>
    </row>
    <row r="580" spans="3:5" ht="12.75">
      <c r="C580" s="178"/>
      <c r="D580" s="178"/>
      <c r="E580" s="182"/>
    </row>
    <row r="581" spans="3:5" ht="12.75">
      <c r="C581" s="178"/>
      <c r="D581" s="178"/>
      <c r="E581" s="182"/>
    </row>
    <row r="582" spans="3:5" ht="12.75">
      <c r="C582" s="178"/>
      <c r="D582" s="178"/>
      <c r="E582" s="182"/>
    </row>
    <row r="583" spans="3:5" ht="12.75">
      <c r="C583" s="178"/>
      <c r="D583" s="178"/>
      <c r="E583" s="182"/>
    </row>
    <row r="584" spans="3:5" ht="12.75">
      <c r="C584" s="178"/>
      <c r="D584" s="178"/>
      <c r="E584" s="182"/>
    </row>
    <row r="585" spans="3:5" ht="12.75">
      <c r="C585" s="178"/>
      <c r="D585" s="178"/>
      <c r="E585" s="182"/>
    </row>
    <row r="586" spans="3:5" ht="12.75">
      <c r="C586" s="178"/>
      <c r="D586" s="178"/>
      <c r="E586" s="182"/>
    </row>
    <row r="587" spans="3:5" ht="12.75">
      <c r="C587" s="178"/>
      <c r="D587" s="178"/>
      <c r="E587" s="182"/>
    </row>
    <row r="588" spans="3:5" ht="12.75">
      <c r="C588" s="178"/>
      <c r="D588" s="178"/>
      <c r="E588" s="182"/>
    </row>
    <row r="589" spans="3:5" ht="12.75">
      <c r="C589" s="178"/>
      <c r="D589" s="178"/>
      <c r="E589" s="182"/>
    </row>
    <row r="590" spans="3:5" ht="12.75">
      <c r="C590" s="178"/>
      <c r="D590" s="178"/>
      <c r="E590" s="182"/>
    </row>
    <row r="591" spans="3:5" ht="12.75">
      <c r="C591" s="178"/>
      <c r="D591" s="178"/>
      <c r="E591" s="182"/>
    </row>
    <row r="592" spans="3:5" ht="12.75">
      <c r="C592" s="178"/>
      <c r="D592" s="178"/>
      <c r="E592" s="182"/>
    </row>
    <row r="593" spans="3:5" ht="12.75">
      <c r="C593" s="178"/>
      <c r="D593" s="178"/>
      <c r="E593" s="182"/>
    </row>
    <row r="594" spans="3:5" ht="12.75">
      <c r="C594" s="178"/>
      <c r="D594" s="178"/>
      <c r="E594" s="182"/>
    </row>
    <row r="595" spans="3:5" ht="12.75">
      <c r="C595" s="178"/>
      <c r="D595" s="178"/>
      <c r="E595" s="182"/>
    </row>
    <row r="596" spans="3:5" ht="12.75">
      <c r="C596" s="178"/>
      <c r="D596" s="178"/>
      <c r="E596" s="182"/>
    </row>
    <row r="597" spans="3:5" ht="12.75">
      <c r="C597" s="178"/>
      <c r="D597" s="178"/>
      <c r="E597" s="182"/>
    </row>
    <row r="598" spans="3:5" ht="12.75">
      <c r="C598" s="178"/>
      <c r="D598" s="178"/>
      <c r="E598" s="182"/>
    </row>
    <row r="599" spans="3:5" ht="12.75">
      <c r="C599" s="178"/>
      <c r="D599" s="178"/>
      <c r="E599" s="182"/>
    </row>
    <row r="600" spans="3:5" ht="12.75">
      <c r="C600" s="178"/>
      <c r="D600" s="178"/>
      <c r="E600" s="182"/>
    </row>
    <row r="601" spans="3:5" ht="12.75">
      <c r="C601" s="178"/>
      <c r="D601" s="178"/>
      <c r="E601" s="182"/>
    </row>
    <row r="602" spans="3:5" ht="12.75">
      <c r="C602" s="178"/>
      <c r="D602" s="178"/>
      <c r="E602" s="182"/>
    </row>
    <row r="603" spans="3:5" ht="12.75">
      <c r="C603" s="178"/>
      <c r="D603" s="178"/>
      <c r="E603" s="182"/>
    </row>
    <row r="604" spans="3:5" ht="12.75">
      <c r="C604" s="178"/>
      <c r="D604" s="178"/>
      <c r="E604" s="182"/>
    </row>
    <row r="605" spans="3:5" ht="12.75">
      <c r="C605" s="178"/>
      <c r="D605" s="178"/>
      <c r="E605" s="182"/>
    </row>
    <row r="606" spans="3:5" ht="12.75">
      <c r="C606" s="178"/>
      <c r="D606" s="178"/>
      <c r="E606" s="182"/>
    </row>
    <row r="607" spans="3:5" ht="12.75">
      <c r="C607" s="178"/>
      <c r="D607" s="178"/>
      <c r="E607" s="182"/>
    </row>
    <row r="608" spans="3:5" ht="12.75">
      <c r="C608" s="178"/>
      <c r="D608" s="178"/>
      <c r="E608" s="182"/>
    </row>
    <row r="609" spans="3:5" ht="12.75">
      <c r="C609" s="178"/>
      <c r="D609" s="178"/>
      <c r="E609" s="182"/>
    </row>
    <row r="610" spans="3:5" ht="12.75">
      <c r="C610" s="178"/>
      <c r="D610" s="178"/>
      <c r="E610" s="182"/>
    </row>
    <row r="611" spans="3:5" ht="12.75">
      <c r="C611" s="178"/>
      <c r="D611" s="178"/>
      <c r="E611" s="182"/>
    </row>
    <row r="612" spans="3:5" ht="12.75">
      <c r="C612" s="178"/>
      <c r="D612" s="178"/>
      <c r="E612" s="182"/>
    </row>
    <row r="613" spans="3:5" ht="12.75">
      <c r="C613" s="178"/>
      <c r="D613" s="178"/>
      <c r="E613" s="182"/>
    </row>
    <row r="614" spans="3:5" ht="12.75">
      <c r="C614" s="178"/>
      <c r="D614" s="178"/>
      <c r="E614" s="182"/>
    </row>
    <row r="615" spans="3:5" ht="12.75">
      <c r="C615" s="178"/>
      <c r="D615" s="178"/>
      <c r="E615" s="182"/>
    </row>
    <row r="616" spans="3:5" ht="12.75">
      <c r="C616" s="178"/>
      <c r="D616" s="178"/>
      <c r="E616" s="182"/>
    </row>
    <row r="617" spans="3:5" ht="12.75">
      <c r="C617" s="178"/>
      <c r="D617" s="178"/>
      <c r="E617" s="182"/>
    </row>
    <row r="618" spans="3:5" ht="12.75">
      <c r="C618" s="178"/>
      <c r="D618" s="178"/>
      <c r="E618" s="182"/>
    </row>
    <row r="619" spans="3:5" ht="12.75">
      <c r="C619" s="178"/>
      <c r="D619" s="178"/>
      <c r="E619" s="182"/>
    </row>
    <row r="620" spans="3:5" ht="12.75">
      <c r="C620" s="178"/>
      <c r="D620" s="178"/>
      <c r="E620" s="182"/>
    </row>
    <row r="621" spans="3:5" ht="12.75">
      <c r="C621" s="178"/>
      <c r="D621" s="178"/>
      <c r="E621" s="182"/>
    </row>
    <row r="622" spans="3:5" ht="12.75">
      <c r="C622" s="178"/>
      <c r="D622" s="178"/>
      <c r="E622" s="182"/>
    </row>
    <row r="623" spans="3:5" ht="12.75">
      <c r="C623" s="178"/>
      <c r="D623" s="178"/>
      <c r="E623" s="182"/>
    </row>
    <row r="624" spans="3:5" ht="12.75">
      <c r="C624" s="178"/>
      <c r="D624" s="178"/>
      <c r="E624" s="182"/>
    </row>
    <row r="625" spans="3:5" ht="12.75">
      <c r="C625" s="178"/>
      <c r="D625" s="178"/>
      <c r="E625" s="182"/>
    </row>
    <row r="626" spans="3:5" ht="12.75">
      <c r="C626" s="178"/>
      <c r="D626" s="178"/>
      <c r="E626" s="182"/>
    </row>
    <row r="627" spans="3:5" ht="12.75">
      <c r="C627" s="178"/>
      <c r="D627" s="178"/>
      <c r="E627" s="182"/>
    </row>
    <row r="628" spans="3:5" ht="12.75">
      <c r="C628" s="178"/>
      <c r="D628" s="178"/>
      <c r="E628" s="182"/>
    </row>
    <row r="629" spans="3:5" ht="12.75">
      <c r="C629" s="178"/>
      <c r="D629" s="178"/>
      <c r="E629" s="182"/>
    </row>
    <row r="630" spans="3:5" ht="12.75">
      <c r="C630" s="178"/>
      <c r="D630" s="178"/>
      <c r="E630" s="182"/>
    </row>
    <row r="631" spans="3:5" ht="12.75">
      <c r="C631" s="178"/>
      <c r="D631" s="178"/>
      <c r="E631" s="182"/>
    </row>
    <row r="632" spans="3:5" ht="12.75">
      <c r="C632" s="178"/>
      <c r="D632" s="178"/>
      <c r="E632" s="182"/>
    </row>
    <row r="633" spans="3:5" ht="12.75">
      <c r="C633" s="178"/>
      <c r="D633" s="178"/>
      <c r="E633" s="182"/>
    </row>
    <row r="634" spans="3:5" ht="12.75">
      <c r="C634" s="178"/>
      <c r="D634" s="178"/>
      <c r="E634" s="182"/>
    </row>
    <row r="635" spans="3:5" ht="12.75">
      <c r="C635" s="178"/>
      <c r="D635" s="178"/>
      <c r="E635" s="182"/>
    </row>
    <row r="636" spans="3:5" ht="12.75">
      <c r="C636" s="178"/>
      <c r="D636" s="178"/>
      <c r="E636" s="182"/>
    </row>
    <row r="637" spans="3:5" ht="12.75">
      <c r="C637" s="178"/>
      <c r="D637" s="178"/>
      <c r="E637" s="182"/>
    </row>
    <row r="638" spans="3:5" ht="12.75">
      <c r="C638" s="178"/>
      <c r="D638" s="178"/>
      <c r="E638" s="182"/>
    </row>
    <row r="639" spans="3:5" ht="12.75">
      <c r="C639" s="178"/>
      <c r="D639" s="178"/>
      <c r="E639" s="182"/>
    </row>
    <row r="640" spans="3:5" ht="12.75">
      <c r="C640" s="178"/>
      <c r="D640" s="178"/>
      <c r="E640" s="182"/>
    </row>
    <row r="641" spans="3:5" ht="12.75">
      <c r="C641" s="178"/>
      <c r="D641" s="178"/>
      <c r="E641" s="182"/>
    </row>
    <row r="642" spans="3:5" ht="12.75">
      <c r="C642" s="178"/>
      <c r="D642" s="178"/>
      <c r="E642" s="182"/>
    </row>
    <row r="643" spans="3:5" ht="12.75">
      <c r="C643" s="178"/>
      <c r="D643" s="178"/>
      <c r="E643" s="182"/>
    </row>
    <row r="644" spans="3:5" ht="12.75">
      <c r="C644" s="178"/>
      <c r="D644" s="178"/>
      <c r="E644" s="182"/>
    </row>
    <row r="645" spans="3:5" ht="12.75">
      <c r="C645" s="178"/>
      <c r="D645" s="178"/>
      <c r="E645" s="182"/>
    </row>
    <row r="646" spans="3:5" ht="12.75">
      <c r="C646" s="178"/>
      <c r="D646" s="178"/>
      <c r="E646" s="182"/>
    </row>
    <row r="647" spans="3:5" ht="12.75">
      <c r="C647" s="178"/>
      <c r="D647" s="178"/>
      <c r="E647" s="182"/>
    </row>
    <row r="648" spans="3:5" ht="12.75">
      <c r="C648" s="178"/>
      <c r="D648" s="178"/>
      <c r="E648" s="182"/>
    </row>
    <row r="649" spans="3:5" ht="12.75">
      <c r="C649" s="178"/>
      <c r="D649" s="178"/>
      <c r="E649" s="182"/>
    </row>
    <row r="650" spans="3:5" ht="12.75">
      <c r="C650" s="178"/>
      <c r="D650" s="178"/>
      <c r="E650" s="182"/>
    </row>
    <row r="651" spans="3:5" ht="12.75">
      <c r="C651" s="178"/>
      <c r="D651" s="178"/>
      <c r="E651" s="182"/>
    </row>
    <row r="652" spans="3:5" ht="12.75">
      <c r="C652" s="178"/>
      <c r="D652" s="178"/>
      <c r="E652" s="182"/>
    </row>
    <row r="653" spans="3:5" ht="12.75">
      <c r="C653" s="178"/>
      <c r="D653" s="178"/>
      <c r="E653" s="182"/>
    </row>
    <row r="654" spans="3:5" ht="12.75">
      <c r="C654" s="178"/>
      <c r="D654" s="178"/>
      <c r="E654" s="182"/>
    </row>
    <row r="655" spans="3:5" ht="12.75">
      <c r="C655" s="178"/>
      <c r="D655" s="178"/>
      <c r="E655" s="182"/>
    </row>
    <row r="656" spans="3:5" ht="12.75">
      <c r="C656" s="178"/>
      <c r="D656" s="178"/>
      <c r="E656" s="182"/>
    </row>
    <row r="657" spans="3:5" ht="12.75">
      <c r="C657" s="178"/>
      <c r="D657" s="178"/>
      <c r="E657" s="182"/>
    </row>
    <row r="658" spans="3:5" ht="12.75">
      <c r="C658" s="178"/>
      <c r="D658" s="178"/>
      <c r="E658" s="182"/>
    </row>
    <row r="659" spans="3:5" ht="12.75">
      <c r="C659" s="178"/>
      <c r="D659" s="178"/>
      <c r="E659" s="182"/>
    </row>
    <row r="660" spans="3:5" ht="12.75">
      <c r="C660" s="178"/>
      <c r="D660" s="178"/>
      <c r="E660" s="182"/>
    </row>
    <row r="661" spans="3:5" ht="12.75">
      <c r="C661" s="178"/>
      <c r="D661" s="178"/>
      <c r="E661" s="182"/>
    </row>
    <row r="662" spans="3:5" ht="12.75">
      <c r="C662" s="178"/>
      <c r="D662" s="178"/>
      <c r="E662" s="182"/>
    </row>
    <row r="663" spans="3:5" ht="12.75">
      <c r="C663" s="178"/>
      <c r="D663" s="178"/>
      <c r="E663" s="182"/>
    </row>
    <row r="664" spans="3:5" ht="12.75">
      <c r="C664" s="178"/>
      <c r="D664" s="178"/>
      <c r="E664" s="182"/>
    </row>
    <row r="665" spans="3:5" ht="12.75">
      <c r="C665" s="178"/>
      <c r="D665" s="178"/>
      <c r="E665" s="182"/>
    </row>
    <row r="666" spans="3:5" ht="12.75">
      <c r="C666" s="178"/>
      <c r="D666" s="178"/>
      <c r="E666" s="182"/>
    </row>
    <row r="667" spans="3:5" ht="12.75">
      <c r="C667" s="178"/>
      <c r="D667" s="178"/>
      <c r="E667" s="182"/>
    </row>
    <row r="668" spans="3:5" ht="12.75">
      <c r="C668" s="178"/>
      <c r="D668" s="178"/>
      <c r="E668" s="182"/>
    </row>
    <row r="669" spans="3:5" ht="12.75">
      <c r="C669" s="178"/>
      <c r="D669" s="178"/>
      <c r="E669" s="182"/>
    </row>
    <row r="670" spans="3:5" ht="12.75">
      <c r="C670" s="178"/>
      <c r="D670" s="178"/>
      <c r="E670" s="182"/>
    </row>
    <row r="671" spans="3:5" ht="12.75">
      <c r="C671" s="178"/>
      <c r="D671" s="178"/>
      <c r="E671" s="182"/>
    </row>
    <row r="672" spans="3:5" ht="12.75">
      <c r="C672" s="178"/>
      <c r="D672" s="178"/>
      <c r="E672" s="182"/>
    </row>
    <row r="673" spans="3:5" ht="12.75">
      <c r="C673" s="178"/>
      <c r="D673" s="178"/>
      <c r="E673" s="182"/>
    </row>
    <row r="674" spans="3:5" ht="12.75">
      <c r="C674" s="178"/>
      <c r="D674" s="178"/>
      <c r="E674" s="182"/>
    </row>
    <row r="675" spans="3:5" ht="12.75">
      <c r="C675" s="178"/>
      <c r="D675" s="178"/>
      <c r="E675" s="182"/>
    </row>
    <row r="676" spans="3:5" ht="12.75">
      <c r="C676" s="178"/>
      <c r="D676" s="178"/>
      <c r="E676" s="182"/>
    </row>
    <row r="677" spans="3:5" ht="12.75">
      <c r="C677" s="178"/>
      <c r="D677" s="178"/>
      <c r="E677" s="182"/>
    </row>
    <row r="678" spans="3:5" ht="12.75">
      <c r="C678" s="178"/>
      <c r="D678" s="178"/>
      <c r="E678" s="182"/>
    </row>
    <row r="679" spans="3:5" ht="12.75">
      <c r="C679" s="178"/>
      <c r="D679" s="178"/>
      <c r="E679" s="182"/>
    </row>
    <row r="680" spans="3:5" ht="12.75">
      <c r="C680" s="178"/>
      <c r="D680" s="178"/>
      <c r="E680" s="182"/>
    </row>
    <row r="681" spans="3:5" ht="12.75">
      <c r="C681" s="178"/>
      <c r="D681" s="178"/>
      <c r="E681" s="182"/>
    </row>
    <row r="682" spans="3:5" ht="12.75">
      <c r="C682" s="178"/>
      <c r="D682" s="178"/>
      <c r="E682" s="182"/>
    </row>
    <row r="683" spans="3:5" ht="12.75">
      <c r="C683" s="178"/>
      <c r="D683" s="178"/>
      <c r="E683" s="182"/>
    </row>
    <row r="684" spans="3:5" ht="12.75">
      <c r="C684" s="178"/>
      <c r="D684" s="178"/>
      <c r="E684" s="182"/>
    </row>
    <row r="685" spans="3:5" ht="12.75">
      <c r="C685" s="178"/>
      <c r="D685" s="178"/>
      <c r="E685" s="182"/>
    </row>
    <row r="686" spans="3:5" ht="12.75">
      <c r="C686" s="178"/>
      <c r="D686" s="178"/>
      <c r="E686" s="182"/>
    </row>
    <row r="687" spans="3:5" ht="12.75">
      <c r="C687" s="178"/>
      <c r="D687" s="178"/>
      <c r="E687" s="182"/>
    </row>
  </sheetData>
  <sheetProtection/>
  <mergeCells count="1">
    <mergeCell ref="A1:E1"/>
  </mergeCells>
  <printOptions horizontalCentered="1"/>
  <pageMargins left="0.1968503937007874" right="0.1968503937007874" top="0.984251968503937" bottom="0.984251968503937" header="0.5118110236220472" footer="0.5118110236220472"/>
  <pageSetup horizontalDpi="600" verticalDpi="600" orientation="portrait" paperSize="9" scale="97" r:id="rId1"/>
</worksheet>
</file>

<file path=xl/worksheets/sheet16.xml><?xml version="1.0" encoding="utf-8"?>
<worksheet xmlns="http://schemas.openxmlformats.org/spreadsheetml/2006/main" xmlns:r="http://schemas.openxmlformats.org/officeDocument/2006/relationships">
  <sheetPr codeName="List6"/>
  <dimension ref="A1:L36"/>
  <sheetViews>
    <sheetView view="pageBreakPreview" zoomScaleSheetLayoutView="100" zoomScalePageLayoutView="0" workbookViewId="0" topLeftCell="A1">
      <selection activeCell="G4" sqref="G4:J19"/>
    </sheetView>
  </sheetViews>
  <sheetFormatPr defaultColWidth="8.875" defaultRowHeight="12.75"/>
  <cols>
    <col min="1" max="1" width="5.625" style="183" customWidth="1"/>
    <col min="2" max="2" width="5.375" style="183" customWidth="1"/>
    <col min="3" max="3" width="18.875" style="183" customWidth="1"/>
    <col min="4" max="4" width="23.375" style="183" customWidth="1"/>
    <col min="5" max="5" width="6.75390625" style="183" customWidth="1"/>
    <col min="6" max="6" width="6.375" style="190" customWidth="1"/>
    <col min="7" max="7" width="5.25390625" style="183" customWidth="1"/>
    <col min="8" max="8" width="6.625" style="183" customWidth="1"/>
    <col min="9" max="9" width="2.375" style="183" customWidth="1"/>
    <col min="10" max="10" width="19.875" style="183" customWidth="1"/>
    <col min="11" max="11" width="6.00390625" style="183" customWidth="1"/>
    <col min="12" max="16384" width="8.875" style="183" customWidth="1"/>
  </cols>
  <sheetData>
    <row r="1" spans="1:6" ht="18.75" customHeight="1">
      <c r="A1" s="189"/>
      <c r="B1" s="189"/>
      <c r="C1" s="401" t="s">
        <v>39</v>
      </c>
      <c r="D1" s="401"/>
      <c r="E1" s="189"/>
      <c r="F1" s="190">
        <f>SUM(F4:F19)</f>
        <v>16</v>
      </c>
    </row>
    <row r="2" spans="1:5" ht="12.75" customHeight="1">
      <c r="A2" s="189"/>
      <c r="B2" s="189"/>
      <c r="C2" s="189"/>
      <c r="D2" s="189"/>
      <c r="E2" s="189"/>
    </row>
    <row r="3" spans="1:12" s="192" customFormat="1" ht="15.75">
      <c r="A3" s="191"/>
      <c r="B3" s="191" t="s">
        <v>44</v>
      </c>
      <c r="C3" s="191" t="s">
        <v>45</v>
      </c>
      <c r="D3" s="191" t="s">
        <v>11</v>
      </c>
      <c r="E3" s="192" t="s">
        <v>2</v>
      </c>
      <c r="F3" s="190">
        <f>IF(A3="","",1)</f>
      </c>
      <c r="G3" s="190" t="str">
        <f>E3</f>
        <v>Ž</v>
      </c>
      <c r="H3" s="190" t="str">
        <f>B3</f>
        <v>sč</v>
      </c>
      <c r="I3" s="190">
        <f>A3</f>
        <v>0</v>
      </c>
      <c r="J3" s="190" t="str">
        <f>C3</f>
        <v>jméno</v>
      </c>
      <c r="K3" s="193"/>
      <c r="L3" s="193"/>
    </row>
    <row r="4" spans="1:12" ht="15.75">
      <c r="A4" s="194" t="e">
        <f>#REF!</f>
        <v>#REF!</v>
      </c>
      <c r="B4" s="194" t="e">
        <f>#REF!</f>
        <v>#REF!</v>
      </c>
      <c r="C4" s="195" t="e">
        <f>#REF!</f>
        <v>#REF!</v>
      </c>
      <c r="D4" s="195" t="e">
        <f>#REF!</f>
        <v>#REF!</v>
      </c>
      <c r="E4" s="195" t="e">
        <f>#REF!</f>
        <v>#REF!</v>
      </c>
      <c r="F4" s="190">
        <v>1</v>
      </c>
      <c r="G4" s="190">
        <v>1</v>
      </c>
      <c r="H4" s="190">
        <v>1</v>
      </c>
      <c r="I4" s="190" t="s">
        <v>31</v>
      </c>
      <c r="J4" s="190" t="s">
        <v>88</v>
      </c>
      <c r="K4" s="190"/>
      <c r="L4" s="190"/>
    </row>
    <row r="5" spans="1:12" ht="15.75">
      <c r="A5" s="194" t="e">
        <f>#REF!</f>
        <v>#REF!</v>
      </c>
      <c r="B5" s="194" t="e">
        <f>#REF!</f>
        <v>#REF!</v>
      </c>
      <c r="C5" s="195" t="e">
        <f>#REF!</f>
        <v>#REF!</v>
      </c>
      <c r="D5" s="195" t="e">
        <f>#REF!</f>
        <v>#REF!</v>
      </c>
      <c r="E5" s="195" t="e">
        <f>#REF!</f>
        <v>#REF!</v>
      </c>
      <c r="F5" s="190">
        <v>1</v>
      </c>
      <c r="G5" s="190">
        <v>2</v>
      </c>
      <c r="H5" s="190">
        <v>2</v>
      </c>
      <c r="I5" s="190" t="s">
        <v>32</v>
      </c>
      <c r="J5" s="190" t="s">
        <v>90</v>
      </c>
      <c r="K5" s="190"/>
      <c r="L5" s="190"/>
    </row>
    <row r="6" spans="1:12" ht="15.75">
      <c r="A6" s="194" t="e">
        <f>#REF!</f>
        <v>#REF!</v>
      </c>
      <c r="B6" s="194" t="e">
        <f>#REF!</f>
        <v>#REF!</v>
      </c>
      <c r="C6" s="195" t="e">
        <f>#REF!</f>
        <v>#REF!</v>
      </c>
      <c r="D6" s="195" t="e">
        <f>#REF!</f>
        <v>#REF!</v>
      </c>
      <c r="E6" s="195" t="e">
        <f>#REF!</f>
        <v>#REF!</v>
      </c>
      <c r="F6" s="190">
        <v>1</v>
      </c>
      <c r="G6" s="190">
        <v>3</v>
      </c>
      <c r="H6" s="190">
        <v>3</v>
      </c>
      <c r="I6" s="190" t="s">
        <v>33</v>
      </c>
      <c r="J6" s="190" t="s">
        <v>91</v>
      </c>
      <c r="K6" s="190"/>
      <c r="L6" s="190"/>
    </row>
    <row r="7" spans="1:12" ht="15.75">
      <c r="A7" s="194" t="e">
        <f>#REF!</f>
        <v>#REF!</v>
      </c>
      <c r="B7" s="194" t="e">
        <f>#REF!</f>
        <v>#REF!</v>
      </c>
      <c r="C7" s="195" t="e">
        <f>#REF!</f>
        <v>#REF!</v>
      </c>
      <c r="D7" s="195" t="e">
        <f>#REF!</f>
        <v>#REF!</v>
      </c>
      <c r="E7" s="195" t="e">
        <f>#REF!</f>
        <v>#REF!</v>
      </c>
      <c r="F7" s="190">
        <v>1</v>
      </c>
      <c r="G7" s="190">
        <v>4</v>
      </c>
      <c r="H7" s="190">
        <v>4</v>
      </c>
      <c r="I7" s="190" t="s">
        <v>34</v>
      </c>
      <c r="J7" s="190" t="s">
        <v>71</v>
      </c>
      <c r="K7" s="190"/>
      <c r="L7" s="190"/>
    </row>
    <row r="8" spans="1:12" ht="15.75">
      <c r="A8" s="194" t="e">
        <f>#REF!</f>
        <v>#REF!</v>
      </c>
      <c r="B8" s="194" t="e">
        <f>#REF!</f>
        <v>#REF!</v>
      </c>
      <c r="C8" s="195" t="e">
        <f>#REF!</f>
        <v>#REF!</v>
      </c>
      <c r="D8" s="195" t="e">
        <f>#REF!</f>
        <v>#REF!</v>
      </c>
      <c r="E8" s="195" t="e">
        <f>#REF!</f>
        <v>#REF!</v>
      </c>
      <c r="F8" s="190">
        <v>1</v>
      </c>
      <c r="G8" s="190">
        <v>5</v>
      </c>
      <c r="H8" s="190">
        <v>5</v>
      </c>
      <c r="I8" s="190" t="s">
        <v>137</v>
      </c>
      <c r="J8" s="190" t="s">
        <v>93</v>
      </c>
      <c r="K8" s="190"/>
      <c r="L8" s="190"/>
    </row>
    <row r="9" spans="1:12" ht="15.75">
      <c r="A9" s="194" t="e">
        <f>#REF!</f>
        <v>#REF!</v>
      </c>
      <c r="B9" s="194" t="e">
        <f>#REF!</f>
        <v>#REF!</v>
      </c>
      <c r="C9" s="195" t="e">
        <f>#REF!</f>
        <v>#REF!</v>
      </c>
      <c r="D9" s="195" t="e">
        <f>#REF!</f>
        <v>#REF!</v>
      </c>
      <c r="E9" s="195" t="e">
        <f>#REF!</f>
        <v>#REF!</v>
      </c>
      <c r="F9" s="190">
        <v>1</v>
      </c>
      <c r="G9" s="190">
        <v>6</v>
      </c>
      <c r="H9" s="190">
        <v>6</v>
      </c>
      <c r="I9" s="190" t="s">
        <v>138</v>
      </c>
      <c r="J9" s="190" t="s">
        <v>82</v>
      </c>
      <c r="K9" s="190"/>
      <c r="L9" s="190"/>
    </row>
    <row r="10" spans="1:12" ht="15.75">
      <c r="A10" s="194" t="e">
        <f>#REF!</f>
        <v>#REF!</v>
      </c>
      <c r="B10" s="194" t="e">
        <f>#REF!</f>
        <v>#REF!</v>
      </c>
      <c r="C10" s="195" t="e">
        <f>#REF!</f>
        <v>#REF!</v>
      </c>
      <c r="D10" s="195" t="e">
        <f>#REF!</f>
        <v>#REF!</v>
      </c>
      <c r="E10" s="195" t="e">
        <f>#REF!</f>
        <v>#REF!</v>
      </c>
      <c r="F10" s="190">
        <v>1</v>
      </c>
      <c r="G10" s="190">
        <v>7</v>
      </c>
      <c r="H10" s="190">
        <v>7</v>
      </c>
      <c r="I10" s="190" t="s">
        <v>139</v>
      </c>
      <c r="J10" s="190" t="s">
        <v>94</v>
      </c>
      <c r="K10" s="190"/>
      <c r="L10" s="190"/>
    </row>
    <row r="11" spans="1:12" ht="15.75">
      <c r="A11" s="194" t="e">
        <f>#REF!</f>
        <v>#REF!</v>
      </c>
      <c r="B11" s="194" t="e">
        <f>#REF!</f>
        <v>#REF!</v>
      </c>
      <c r="C11" s="195" t="e">
        <f>#REF!</f>
        <v>#REF!</v>
      </c>
      <c r="D11" s="195" t="e">
        <f>#REF!</f>
        <v>#REF!</v>
      </c>
      <c r="E11" s="195" t="e">
        <f>#REF!</f>
        <v>#REF!</v>
      </c>
      <c r="F11" s="190">
        <v>1</v>
      </c>
      <c r="G11" s="190">
        <v>8</v>
      </c>
      <c r="H11" s="190">
        <v>8</v>
      </c>
      <c r="I11" s="190" t="s">
        <v>140</v>
      </c>
      <c r="J11" s="190" t="s">
        <v>95</v>
      </c>
      <c r="K11" s="190"/>
      <c r="L11" s="190"/>
    </row>
    <row r="12" spans="1:12" ht="15.75">
      <c r="A12" s="194" t="e">
        <f>#REF!</f>
        <v>#REF!</v>
      </c>
      <c r="B12" s="194" t="e">
        <f>#REF!</f>
        <v>#REF!</v>
      </c>
      <c r="C12" s="195" t="e">
        <f>#REF!</f>
        <v>#REF!</v>
      </c>
      <c r="D12" s="195" t="e">
        <f>#REF!</f>
        <v>#REF!</v>
      </c>
      <c r="E12" s="195" t="e">
        <f>#REF!</f>
        <v>#REF!</v>
      </c>
      <c r="F12" s="190">
        <v>1</v>
      </c>
      <c r="G12" s="190">
        <v>10</v>
      </c>
      <c r="H12" s="190">
        <v>10</v>
      </c>
      <c r="I12" s="190" t="s">
        <v>31</v>
      </c>
      <c r="J12" s="190" t="s">
        <v>98</v>
      </c>
      <c r="K12" s="190"/>
      <c r="L12" s="190"/>
    </row>
    <row r="13" spans="1:12" ht="15.75">
      <c r="A13" s="194" t="e">
        <f>#REF!</f>
        <v>#REF!</v>
      </c>
      <c r="B13" s="194" t="e">
        <f>#REF!</f>
        <v>#REF!</v>
      </c>
      <c r="C13" s="195" t="e">
        <f>#REF!</f>
        <v>#REF!</v>
      </c>
      <c r="D13" s="195" t="e">
        <f>#REF!</f>
        <v>#REF!</v>
      </c>
      <c r="E13" s="195" t="e">
        <f>#REF!</f>
        <v>#REF!</v>
      </c>
      <c r="F13" s="190">
        <v>1</v>
      </c>
      <c r="G13" s="190">
        <v>13</v>
      </c>
      <c r="H13" s="190">
        <v>13</v>
      </c>
      <c r="I13" s="190" t="s">
        <v>32</v>
      </c>
      <c r="J13" s="190" t="s">
        <v>69</v>
      </c>
      <c r="K13" s="190"/>
      <c r="L13" s="190"/>
    </row>
    <row r="14" spans="1:12" ht="15.75">
      <c r="A14" s="194" t="e">
        <f>#REF!</f>
        <v>#REF!</v>
      </c>
      <c r="B14" s="194" t="e">
        <f>#REF!</f>
        <v>#REF!</v>
      </c>
      <c r="C14" s="195" t="e">
        <f>#REF!</f>
        <v>#REF!</v>
      </c>
      <c r="D14" s="195" t="e">
        <f>#REF!</f>
        <v>#REF!</v>
      </c>
      <c r="E14" s="195" t="e">
        <f>#REF!</f>
        <v>#REF!</v>
      </c>
      <c r="F14" s="190">
        <v>1</v>
      </c>
      <c r="G14" s="190">
        <v>11</v>
      </c>
      <c r="H14" s="190">
        <v>11</v>
      </c>
      <c r="I14" s="190" t="s">
        <v>33</v>
      </c>
      <c r="J14" s="190" t="s">
        <v>99</v>
      </c>
      <c r="K14" s="190"/>
      <c r="L14" s="190"/>
    </row>
    <row r="15" spans="1:12" ht="15.75">
      <c r="A15" s="194" t="e">
        <f>#REF!</f>
        <v>#REF!</v>
      </c>
      <c r="B15" s="194" t="e">
        <f>#REF!</f>
        <v>#REF!</v>
      </c>
      <c r="C15" s="195" t="e">
        <f>#REF!</f>
        <v>#REF!</v>
      </c>
      <c r="D15" s="195" t="e">
        <f>#REF!</f>
        <v>#REF!</v>
      </c>
      <c r="E15" s="195" t="e">
        <f>#REF!</f>
        <v>#REF!</v>
      </c>
      <c r="F15" s="190">
        <v>1</v>
      </c>
      <c r="G15" s="190">
        <v>12</v>
      </c>
      <c r="H15" s="190">
        <v>12</v>
      </c>
      <c r="I15" s="190" t="s">
        <v>34</v>
      </c>
      <c r="J15" s="190" t="s">
        <v>101</v>
      </c>
      <c r="K15" s="190"/>
      <c r="L15" s="190"/>
    </row>
    <row r="16" spans="1:12" ht="15.75">
      <c r="A16" s="194" t="e">
        <f>#REF!</f>
        <v>#REF!</v>
      </c>
      <c r="B16" s="194" t="e">
        <f>#REF!</f>
        <v>#REF!</v>
      </c>
      <c r="C16" s="195" t="e">
        <f>#REF!</f>
        <v>#REF!</v>
      </c>
      <c r="D16" s="195" t="e">
        <f>#REF!</f>
        <v>#REF!</v>
      </c>
      <c r="E16" s="195" t="e">
        <f>#REF!</f>
        <v>#REF!</v>
      </c>
      <c r="F16" s="190">
        <v>1</v>
      </c>
      <c r="G16" s="190">
        <v>14</v>
      </c>
      <c r="H16" s="190">
        <v>14</v>
      </c>
      <c r="I16" s="190" t="s">
        <v>137</v>
      </c>
      <c r="J16" s="190" t="s">
        <v>102</v>
      </c>
      <c r="K16" s="190"/>
      <c r="L16" s="190"/>
    </row>
    <row r="17" spans="1:12" ht="15.75">
      <c r="A17" s="194" t="e">
        <f>#REF!</f>
        <v>#REF!</v>
      </c>
      <c r="B17" s="194" t="e">
        <f>#REF!</f>
        <v>#REF!</v>
      </c>
      <c r="C17" s="195" t="e">
        <f>#REF!</f>
        <v>#REF!</v>
      </c>
      <c r="D17" s="195" t="e">
        <f>#REF!</f>
        <v>#REF!</v>
      </c>
      <c r="E17" s="195" t="e">
        <f>#REF!</f>
        <v>#REF!</v>
      </c>
      <c r="F17" s="190">
        <v>1</v>
      </c>
      <c r="G17" s="190">
        <v>16</v>
      </c>
      <c r="H17" s="190">
        <v>16</v>
      </c>
      <c r="I17" s="190" t="s">
        <v>138</v>
      </c>
      <c r="J17" s="190" t="s">
        <v>105</v>
      </c>
      <c r="K17" s="190"/>
      <c r="L17" s="190"/>
    </row>
    <row r="18" spans="1:12" ht="15.75">
      <c r="A18" s="194" t="e">
        <f>#REF!</f>
        <v>#REF!</v>
      </c>
      <c r="B18" s="194" t="e">
        <f>#REF!</f>
        <v>#REF!</v>
      </c>
      <c r="C18" s="195" t="e">
        <f>#REF!</f>
        <v>#REF!</v>
      </c>
      <c r="D18" s="195" t="e">
        <f>#REF!</f>
        <v>#REF!</v>
      </c>
      <c r="E18" s="195" t="e">
        <f>#REF!</f>
        <v>#REF!</v>
      </c>
      <c r="F18" s="190">
        <v>1</v>
      </c>
      <c r="G18" s="190">
        <v>15</v>
      </c>
      <c r="H18" s="190">
        <v>15</v>
      </c>
      <c r="I18" s="190" t="s">
        <v>139</v>
      </c>
      <c r="J18" s="190" t="s">
        <v>103</v>
      </c>
      <c r="K18" s="190"/>
      <c r="L18" s="190"/>
    </row>
    <row r="19" spans="1:12" ht="15.75">
      <c r="A19" s="194" t="e">
        <f>#REF!</f>
        <v>#REF!</v>
      </c>
      <c r="B19" s="194" t="e">
        <f>#REF!</f>
        <v>#REF!</v>
      </c>
      <c r="C19" s="195" t="e">
        <f>#REF!</f>
        <v>#REF!</v>
      </c>
      <c r="D19" s="195" t="e">
        <f>#REF!</f>
        <v>#REF!</v>
      </c>
      <c r="E19" s="195" t="e">
        <f>#REF!</f>
        <v>#REF!</v>
      </c>
      <c r="F19" s="190">
        <v>1</v>
      </c>
      <c r="G19" s="190">
        <v>9</v>
      </c>
      <c r="H19" s="190">
        <v>9</v>
      </c>
      <c r="I19" s="190" t="s">
        <v>140</v>
      </c>
      <c r="J19" s="190" t="s">
        <v>97</v>
      </c>
      <c r="K19" s="190"/>
      <c r="L19" s="190"/>
    </row>
    <row r="20" spans="8:11" ht="12.75">
      <c r="H20" s="190"/>
      <c r="I20" s="190"/>
      <c r="J20" s="190"/>
      <c r="K20" s="190"/>
    </row>
    <row r="21" spans="8:11" ht="12.75">
      <c r="H21" s="190"/>
      <c r="I21" s="190"/>
      <c r="J21" s="190"/>
      <c r="K21" s="190"/>
    </row>
    <row r="22" spans="8:11" ht="12.75">
      <c r="H22" s="190"/>
      <c r="I22" s="190"/>
      <c r="J22" s="190"/>
      <c r="K22" s="190"/>
    </row>
    <row r="23" spans="8:11" ht="12.75">
      <c r="H23" s="190"/>
      <c r="I23" s="190"/>
      <c r="J23" s="190"/>
      <c r="K23" s="190"/>
    </row>
    <row r="24" spans="8:11" ht="12.75">
      <c r="H24" s="190"/>
      <c r="I24" s="190"/>
      <c r="J24" s="190"/>
      <c r="K24" s="190"/>
    </row>
    <row r="25" spans="8:11" ht="12.75">
      <c r="H25" s="190"/>
      <c r="I25" s="190"/>
      <c r="J25" s="190"/>
      <c r="K25" s="190"/>
    </row>
    <row r="26" spans="8:11" ht="12.75">
      <c r="H26" s="190"/>
      <c r="I26" s="190"/>
      <c r="J26" s="190"/>
      <c r="K26" s="190"/>
    </row>
    <row r="27" spans="8:11" ht="12.75">
      <c r="H27" s="190"/>
      <c r="I27" s="190"/>
      <c r="J27" s="190"/>
      <c r="K27" s="190"/>
    </row>
    <row r="28" spans="8:11" ht="12.75">
      <c r="H28" s="190"/>
      <c r="I28" s="190"/>
      <c r="J28" s="190"/>
      <c r="K28" s="190"/>
    </row>
    <row r="29" spans="8:11" ht="12.75">
      <c r="H29" s="190"/>
      <c r="I29" s="190"/>
      <c r="J29" s="190"/>
      <c r="K29" s="190"/>
    </row>
    <row r="30" spans="8:11" ht="12.75">
      <c r="H30" s="190"/>
      <c r="I30" s="190"/>
      <c r="J30" s="190"/>
      <c r="K30" s="190"/>
    </row>
    <row r="31" spans="8:11" ht="12.75">
      <c r="H31" s="190"/>
      <c r="I31" s="190"/>
      <c r="J31" s="190"/>
      <c r="K31" s="190"/>
    </row>
    <row r="32" spans="8:11" ht="12.75">
      <c r="H32" s="190"/>
      <c r="I32" s="190"/>
      <c r="J32" s="190"/>
      <c r="K32" s="190"/>
    </row>
    <row r="33" spans="8:11" ht="12.75">
      <c r="H33" s="190"/>
      <c r="I33" s="190"/>
      <c r="J33" s="190"/>
      <c r="K33" s="190"/>
    </row>
    <row r="34" spans="8:11" ht="12.75">
      <c r="H34" s="190"/>
      <c r="I34" s="190"/>
      <c r="J34" s="190"/>
      <c r="K34" s="190"/>
    </row>
    <row r="35" spans="8:11" ht="12.75">
      <c r="H35" s="190"/>
      <c r="I35" s="190"/>
      <c r="J35" s="190"/>
      <c r="K35" s="190"/>
    </row>
    <row r="36" spans="8:11" ht="12.75">
      <c r="H36" s="190"/>
      <c r="I36" s="190"/>
      <c r="J36" s="190"/>
      <c r="K36" s="190"/>
    </row>
  </sheetData>
  <sheetProtection/>
  <mergeCells count="1">
    <mergeCell ref="C1:D1"/>
  </mergeCells>
  <printOptions/>
  <pageMargins left="0.787401575" right="0.787401575" top="0.984251969" bottom="0.984251969" header="0.4921259845" footer="0.4921259845"/>
  <pageSetup horizontalDpi="300" verticalDpi="300" orientation="portrait" paperSize="9" scale="85" r:id="rId1"/>
</worksheet>
</file>

<file path=xl/worksheets/sheet17.xml><?xml version="1.0" encoding="utf-8"?>
<worksheet xmlns="http://schemas.openxmlformats.org/spreadsheetml/2006/main" xmlns:r="http://schemas.openxmlformats.org/officeDocument/2006/relationships">
  <sheetPr codeName="List51"/>
  <dimension ref="A1:S207"/>
  <sheetViews>
    <sheetView view="pageBreakPreview" zoomScaleSheetLayoutView="100" zoomScalePageLayoutView="0" workbookViewId="0" topLeftCell="A1">
      <selection activeCell="A2" sqref="A2"/>
    </sheetView>
  </sheetViews>
  <sheetFormatPr defaultColWidth="9.00390625" defaultRowHeight="12.75"/>
  <cols>
    <col min="1" max="1" width="5.375" style="172" customWidth="1"/>
    <col min="2" max="2" width="5.00390625" style="163" customWidth="1"/>
    <col min="3" max="3" width="16.75390625" style="150" customWidth="1"/>
    <col min="4" max="4" width="21.875" style="150" customWidth="1"/>
    <col min="5" max="5" width="4.375" style="173" customWidth="1"/>
    <col min="6" max="6" width="5.875" style="150" customWidth="1"/>
    <col min="7" max="7" width="9.125" style="150" customWidth="1"/>
    <col min="8" max="8" width="5.625" style="150" customWidth="1"/>
    <col min="9" max="10" width="9.125" style="150" customWidth="1"/>
    <col min="11" max="11" width="7.375" style="150" customWidth="1"/>
    <col min="12" max="12" width="7.00390625" style="150" customWidth="1"/>
    <col min="13" max="13" width="9.125" style="150" customWidth="1"/>
    <col min="14" max="14" width="4.25390625" style="150" customWidth="1"/>
    <col min="15" max="15" width="3.25390625" style="150" customWidth="1"/>
    <col min="16" max="16" width="5.125" style="150" customWidth="1"/>
    <col min="17" max="16384" width="9.125" style="150" customWidth="1"/>
  </cols>
  <sheetData>
    <row r="1" spans="1:17" ht="20.25">
      <c r="A1" s="323" t="s">
        <v>131</v>
      </c>
      <c r="B1" s="323"/>
      <c r="C1" s="323"/>
      <c r="D1" s="323"/>
      <c r="E1" s="323"/>
      <c r="F1" s="150" t="e">
        <f>SUM(F4:F19)</f>
        <v>#REF!</v>
      </c>
      <c r="P1" s="152"/>
      <c r="Q1" s="168" t="s">
        <v>42</v>
      </c>
    </row>
    <row r="2" spans="1:17" s="164" customFormat="1" ht="16.5" customHeight="1" thickBot="1">
      <c r="A2" s="169"/>
      <c r="B2" s="170"/>
      <c r="C2" s="171" t="s">
        <v>0</v>
      </c>
      <c r="D2" s="171" t="s">
        <v>3</v>
      </c>
      <c r="E2" s="171" t="s">
        <v>2</v>
      </c>
      <c r="P2" s="150"/>
      <c r="Q2" s="168" t="s">
        <v>43</v>
      </c>
    </row>
    <row r="3" spans="8:19" ht="12" customHeight="1" thickTop="1">
      <c r="H3" s="165">
        <f>IF(F3="","",E3)</f>
      </c>
      <c r="I3" s="174">
        <f>IF(F3="","",B3)</f>
      </c>
      <c r="J3" s="165">
        <f>IF(F3="","",D3)</f>
      </c>
      <c r="K3" s="165">
        <f>IF(F3="","",C3)</f>
      </c>
      <c r="L3" s="165">
        <f>IF(F3="","",F3)</f>
      </c>
      <c r="O3" s="165"/>
      <c r="P3" s="165"/>
      <c r="Q3" s="175"/>
      <c r="R3" s="176"/>
      <c r="S3" s="176"/>
    </row>
    <row r="4" spans="1:19" ht="12.75">
      <c r="A4" s="172">
        <v>1</v>
      </c>
      <c r="B4" s="177" t="e">
        <f>#REF!</f>
        <v>#REF!</v>
      </c>
      <c r="C4" s="178" t="e">
        <f>#REF!</f>
        <v>#REF!</v>
      </c>
      <c r="D4" s="178" t="e">
        <f>#REF!</f>
        <v>#REF!</v>
      </c>
      <c r="E4" s="178" t="e">
        <f>#REF!</f>
        <v>#REF!</v>
      </c>
      <c r="F4" s="150" t="e">
        <f>IF(#REF!="","",#REF!)</f>
        <v>#REF!</v>
      </c>
      <c r="H4" s="165">
        <v>25</v>
      </c>
      <c r="I4" s="174">
        <v>25</v>
      </c>
      <c r="J4" s="165" t="s">
        <v>251</v>
      </c>
      <c r="K4" s="165" t="s">
        <v>164</v>
      </c>
      <c r="L4" s="165">
        <v>1</v>
      </c>
      <c r="M4" s="165"/>
      <c r="N4" s="165"/>
      <c r="O4" s="165"/>
      <c r="P4" s="176"/>
      <c r="R4" s="176"/>
      <c r="S4" s="176"/>
    </row>
    <row r="5" spans="1:19" ht="12.75">
      <c r="A5" s="172">
        <v>2</v>
      </c>
      <c r="B5" s="177" t="e">
        <f>#REF!</f>
        <v>#REF!</v>
      </c>
      <c r="C5" s="178" t="e">
        <f>#REF!</f>
        <v>#REF!</v>
      </c>
      <c r="D5" s="178" t="e">
        <f>#REF!</f>
        <v>#REF!</v>
      </c>
      <c r="E5" s="178" t="e">
        <f>#REF!</f>
        <v>#REF!</v>
      </c>
      <c r="F5" s="150" t="e">
        <f>IF(#REF!="","",#REF!)</f>
        <v>#REF!</v>
      </c>
      <c r="H5" s="165">
        <v>37</v>
      </c>
      <c r="I5" s="174">
        <v>37</v>
      </c>
      <c r="J5" s="165" t="s">
        <v>247</v>
      </c>
      <c r="K5" s="165" t="s">
        <v>173</v>
      </c>
      <c r="L5" s="165">
        <v>1</v>
      </c>
      <c r="M5" s="165"/>
      <c r="N5" s="165"/>
      <c r="O5" s="165"/>
      <c r="P5" s="176"/>
      <c r="R5" s="176"/>
      <c r="S5" s="176"/>
    </row>
    <row r="6" spans="1:19" ht="12.75">
      <c r="A6" s="172">
        <v>3</v>
      </c>
      <c r="B6" s="177" t="e">
        <f>#REF!</f>
        <v>#REF!</v>
      </c>
      <c r="C6" s="178" t="e">
        <f>#REF!</f>
        <v>#REF!</v>
      </c>
      <c r="D6" s="178" t="e">
        <f>#REF!</f>
        <v>#REF!</v>
      </c>
      <c r="E6" s="178" t="e">
        <f>#REF!</f>
        <v>#REF!</v>
      </c>
      <c r="F6" s="150" t="e">
        <f>IF(#REF!="","",#REF!)</f>
        <v>#REF!</v>
      </c>
      <c r="H6" s="165">
        <v>39</v>
      </c>
      <c r="I6" s="174">
        <v>39</v>
      </c>
      <c r="J6" s="165" t="s">
        <v>254</v>
      </c>
      <c r="K6" s="165" t="s">
        <v>175</v>
      </c>
      <c r="L6" s="165">
        <v>1</v>
      </c>
      <c r="M6" s="165"/>
      <c r="N6" s="165"/>
      <c r="O6" s="165"/>
      <c r="P6" s="176"/>
      <c r="Q6" s="175"/>
      <c r="R6" s="176"/>
      <c r="S6" s="176"/>
    </row>
    <row r="7" spans="1:19" ht="12.75">
      <c r="A7" s="172">
        <v>4</v>
      </c>
      <c r="B7" s="177" t="e">
        <f>#REF!</f>
        <v>#REF!</v>
      </c>
      <c r="C7" s="178" t="e">
        <f>#REF!</f>
        <v>#REF!</v>
      </c>
      <c r="D7" s="178" t="e">
        <f>#REF!</f>
        <v>#REF!</v>
      </c>
      <c r="E7" s="178" t="e">
        <f>#REF!</f>
        <v>#REF!</v>
      </c>
      <c r="F7" s="150" t="e">
        <f>IF(#REF!="","",#REF!)</f>
        <v>#REF!</v>
      </c>
      <c r="H7" s="165">
        <v>41</v>
      </c>
      <c r="I7" s="174">
        <v>41</v>
      </c>
      <c r="J7" s="165" t="s">
        <v>247</v>
      </c>
      <c r="K7" s="165" t="s">
        <v>177</v>
      </c>
      <c r="L7" s="165">
        <v>1</v>
      </c>
      <c r="M7" s="165"/>
      <c r="N7" s="165"/>
      <c r="O7" s="165"/>
      <c r="P7" s="176"/>
      <c r="Q7" s="175"/>
      <c r="R7" s="176"/>
      <c r="S7" s="176"/>
    </row>
    <row r="8" spans="1:19" ht="12.75">
      <c r="A8" s="172">
        <v>5</v>
      </c>
      <c r="B8" s="177" t="e">
        <f>#REF!</f>
        <v>#REF!</v>
      </c>
      <c r="C8" s="178" t="e">
        <f>#REF!</f>
        <v>#REF!</v>
      </c>
      <c r="D8" s="178" t="e">
        <f>#REF!</f>
        <v>#REF!</v>
      </c>
      <c r="E8" s="178" t="e">
        <f>#REF!</f>
        <v>#REF!</v>
      </c>
      <c r="F8" s="150" t="e">
        <f>IF(#REF!="","",#REF!)</f>
        <v>#REF!</v>
      </c>
      <c r="H8" s="165">
        <v>47</v>
      </c>
      <c r="I8" s="174">
        <v>47</v>
      </c>
      <c r="J8" s="165" t="s">
        <v>75</v>
      </c>
      <c r="K8" s="165" t="s">
        <v>182</v>
      </c>
      <c r="L8" s="165">
        <v>1</v>
      </c>
      <c r="M8" s="165"/>
      <c r="N8" s="165"/>
      <c r="O8" s="165"/>
      <c r="P8" s="176"/>
      <c r="Q8" s="175"/>
      <c r="R8" s="176"/>
      <c r="S8" s="176"/>
    </row>
    <row r="9" spans="1:19" ht="12.75">
      <c r="A9" s="172">
        <v>6</v>
      </c>
      <c r="B9" s="177" t="e">
        <f>#REF!</f>
        <v>#REF!</v>
      </c>
      <c r="C9" s="178" t="e">
        <f>#REF!</f>
        <v>#REF!</v>
      </c>
      <c r="D9" s="178" t="e">
        <f>#REF!</f>
        <v>#REF!</v>
      </c>
      <c r="E9" s="178" t="e">
        <f>#REF!</f>
        <v>#REF!</v>
      </c>
      <c r="F9" s="150" t="e">
        <f>IF(#REF!="","",#REF!)</f>
        <v>#REF!</v>
      </c>
      <c r="H9" s="165">
        <v>48</v>
      </c>
      <c r="I9" s="174">
        <v>48</v>
      </c>
      <c r="J9" s="165" t="s">
        <v>68</v>
      </c>
      <c r="K9" s="165" t="s">
        <v>183</v>
      </c>
      <c r="L9" s="165">
        <v>1</v>
      </c>
      <c r="M9" s="165"/>
      <c r="N9" s="165"/>
      <c r="O9" s="165"/>
      <c r="P9" s="176"/>
      <c r="Q9" s="175"/>
      <c r="R9" s="176"/>
      <c r="S9" s="176"/>
    </row>
    <row r="10" spans="1:19" ht="12.75">
      <c r="A10" s="172">
        <v>7</v>
      </c>
      <c r="B10" s="177" t="e">
        <f>#REF!</f>
        <v>#REF!</v>
      </c>
      <c r="C10" s="178" t="e">
        <f>#REF!</f>
        <v>#REF!</v>
      </c>
      <c r="D10" s="178" t="e">
        <f>#REF!</f>
        <v>#REF!</v>
      </c>
      <c r="E10" s="178" t="e">
        <f>#REF!</f>
        <v>#REF!</v>
      </c>
      <c r="F10" s="150" t="e">
        <f>IF(#REF!="","",#REF!)</f>
        <v>#REF!</v>
      </c>
      <c r="H10" s="165">
        <v>50</v>
      </c>
      <c r="I10" s="174">
        <v>50</v>
      </c>
      <c r="J10" s="165" t="s">
        <v>35</v>
      </c>
      <c r="K10" s="165" t="s">
        <v>185</v>
      </c>
      <c r="L10" s="165">
        <v>1</v>
      </c>
      <c r="M10" s="165"/>
      <c r="N10" s="165"/>
      <c r="O10" s="165"/>
      <c r="P10" s="176"/>
      <c r="Q10" s="175"/>
      <c r="R10" s="176"/>
      <c r="S10" s="176"/>
    </row>
    <row r="11" spans="1:19" ht="12.75">
      <c r="A11" s="172">
        <v>8</v>
      </c>
      <c r="B11" s="177" t="e">
        <f>#REF!</f>
        <v>#REF!</v>
      </c>
      <c r="C11" s="178" t="e">
        <f>#REF!</f>
        <v>#REF!</v>
      </c>
      <c r="D11" s="178" t="e">
        <f>#REF!</f>
        <v>#REF!</v>
      </c>
      <c r="E11" s="178" t="e">
        <f>#REF!</f>
        <v>#REF!</v>
      </c>
      <c r="F11" s="150" t="e">
        <f>IF(#REF!="","",#REF!)</f>
        <v>#REF!</v>
      </c>
      <c r="H11" s="165">
        <v>52</v>
      </c>
      <c r="I11" s="174">
        <v>52</v>
      </c>
      <c r="J11" s="165" t="s">
        <v>260</v>
      </c>
      <c r="K11" s="165" t="s">
        <v>187</v>
      </c>
      <c r="L11" s="165">
        <v>1</v>
      </c>
      <c r="M11" s="165"/>
      <c r="N11" s="165"/>
      <c r="O11" s="165"/>
      <c r="P11" s="176"/>
      <c r="Q11" s="175"/>
      <c r="R11" s="176"/>
      <c r="S11" s="176"/>
    </row>
    <row r="12" spans="1:19" ht="12.75">
      <c r="A12" s="172">
        <v>9</v>
      </c>
      <c r="B12" s="177" t="e">
        <f>#REF!</f>
        <v>#REF!</v>
      </c>
      <c r="C12" s="178" t="e">
        <f>#REF!</f>
        <v>#REF!</v>
      </c>
      <c r="D12" s="178" t="e">
        <f>#REF!</f>
        <v>#REF!</v>
      </c>
      <c r="E12" s="178" t="e">
        <f>#REF!</f>
        <v>#REF!</v>
      </c>
      <c r="F12" s="150" t="e">
        <f>IF(#REF!="","",#REF!)</f>
        <v>#REF!</v>
      </c>
      <c r="H12" s="165">
        <v>57</v>
      </c>
      <c r="I12" s="174">
        <v>57</v>
      </c>
      <c r="J12" s="165" t="s">
        <v>35</v>
      </c>
      <c r="K12" s="165" t="s">
        <v>192</v>
      </c>
      <c r="L12" s="165">
        <v>1</v>
      </c>
      <c r="M12" s="165"/>
      <c r="N12" s="165"/>
      <c r="O12" s="165"/>
      <c r="P12" s="176"/>
      <c r="Q12" s="175"/>
      <c r="R12" s="176"/>
      <c r="S12" s="176"/>
    </row>
    <row r="13" spans="1:19" ht="12.75">
      <c r="A13" s="172">
        <v>10</v>
      </c>
      <c r="B13" s="177" t="e">
        <f>#REF!</f>
        <v>#REF!</v>
      </c>
      <c r="C13" s="178" t="e">
        <f>#REF!</f>
        <v>#REF!</v>
      </c>
      <c r="D13" s="178" t="e">
        <f>#REF!</f>
        <v>#REF!</v>
      </c>
      <c r="E13" s="178" t="e">
        <f>#REF!</f>
        <v>#REF!</v>
      </c>
      <c r="F13" s="150" t="e">
        <f>IF(#REF!="","",#REF!)</f>
        <v>#REF!</v>
      </c>
      <c r="H13" s="165">
        <v>64</v>
      </c>
      <c r="I13" s="174">
        <v>64</v>
      </c>
      <c r="J13" s="165" t="s">
        <v>268</v>
      </c>
      <c r="K13" s="165" t="s">
        <v>199</v>
      </c>
      <c r="L13" s="165">
        <v>1</v>
      </c>
      <c r="M13" s="165"/>
      <c r="N13" s="165"/>
      <c r="O13" s="165"/>
      <c r="P13" s="176"/>
      <c r="Q13" s="175"/>
      <c r="R13" s="176"/>
      <c r="S13" s="176"/>
    </row>
    <row r="14" spans="1:19" ht="12.75">
      <c r="A14" s="172">
        <v>11</v>
      </c>
      <c r="B14" s="177" t="e">
        <f>#REF!</f>
        <v>#REF!</v>
      </c>
      <c r="C14" s="178" t="e">
        <f>#REF!</f>
        <v>#REF!</v>
      </c>
      <c r="D14" s="178" t="e">
        <f>#REF!</f>
        <v>#REF!</v>
      </c>
      <c r="E14" s="178" t="e">
        <f>#REF!</f>
        <v>#REF!</v>
      </c>
      <c r="F14" s="150" t="e">
        <f>IF(#REF!="","",#REF!)</f>
        <v>#REF!</v>
      </c>
      <c r="H14" s="165">
        <v>69</v>
      </c>
      <c r="I14" s="174">
        <v>69</v>
      </c>
      <c r="J14" s="165" t="s">
        <v>270</v>
      </c>
      <c r="K14" s="165" t="s">
        <v>201</v>
      </c>
      <c r="L14" s="165">
        <v>1</v>
      </c>
      <c r="M14" s="165"/>
      <c r="N14" s="165"/>
      <c r="O14" s="165"/>
      <c r="P14" s="176"/>
      <c r="Q14" s="175"/>
      <c r="R14" s="176"/>
      <c r="S14" s="176"/>
    </row>
    <row r="15" spans="1:19" ht="12.75">
      <c r="A15" s="172">
        <v>12</v>
      </c>
      <c r="B15" s="177" t="e">
        <f>#REF!</f>
        <v>#REF!</v>
      </c>
      <c r="C15" s="178" t="e">
        <f>#REF!</f>
        <v>#REF!</v>
      </c>
      <c r="D15" s="178" t="e">
        <f>#REF!</f>
        <v>#REF!</v>
      </c>
      <c r="E15" s="178" t="e">
        <f>#REF!</f>
        <v>#REF!</v>
      </c>
      <c r="F15" s="150" t="e">
        <f>IF(#REF!="","",#REF!)</f>
        <v>#REF!</v>
      </c>
      <c r="H15" s="165">
        <v>84.5</v>
      </c>
      <c r="I15" s="174">
        <v>85</v>
      </c>
      <c r="J15" s="165" t="s">
        <v>66</v>
      </c>
      <c r="K15" s="165" t="s">
        <v>211</v>
      </c>
      <c r="L15" s="165">
        <v>1</v>
      </c>
      <c r="M15" s="165"/>
      <c r="N15" s="165"/>
      <c r="O15" s="165"/>
      <c r="P15" s="176"/>
      <c r="Q15" s="175"/>
      <c r="R15" s="176"/>
      <c r="S15" s="176"/>
    </row>
    <row r="16" spans="1:19" ht="12.75">
      <c r="A16" s="172">
        <v>13</v>
      </c>
      <c r="B16" s="177" t="e">
        <f>#REF!</f>
        <v>#REF!</v>
      </c>
      <c r="C16" s="178" t="e">
        <f>#REF!</f>
        <v>#REF!</v>
      </c>
      <c r="D16" s="178" t="e">
        <f>#REF!</f>
        <v>#REF!</v>
      </c>
      <c r="E16" s="178" t="e">
        <f>#REF!</f>
        <v>#REF!</v>
      </c>
      <c r="F16" s="150" t="e">
        <f>IF(#REF!="","",#REF!)</f>
        <v>#REF!</v>
      </c>
      <c r="H16" s="165">
        <v>86</v>
      </c>
      <c r="I16" s="174">
        <v>86</v>
      </c>
      <c r="J16" s="165" t="s">
        <v>127</v>
      </c>
      <c r="K16" s="165" t="s">
        <v>212</v>
      </c>
      <c r="L16" s="165">
        <v>1</v>
      </c>
      <c r="M16" s="165"/>
      <c r="N16" s="165"/>
      <c r="O16" s="165"/>
      <c r="P16" s="176"/>
      <c r="Q16" s="175"/>
      <c r="R16" s="176"/>
      <c r="S16" s="176"/>
    </row>
    <row r="17" spans="1:19" ht="12.75">
      <c r="A17" s="172">
        <v>14</v>
      </c>
      <c r="B17" s="177" t="e">
        <f>#REF!</f>
        <v>#REF!</v>
      </c>
      <c r="C17" s="178" t="e">
        <f>#REF!</f>
        <v>#REF!</v>
      </c>
      <c r="D17" s="178" t="e">
        <f>#REF!</f>
        <v>#REF!</v>
      </c>
      <c r="E17" s="178" t="e">
        <f>#REF!</f>
        <v>#REF!</v>
      </c>
      <c r="F17" s="150" t="e">
        <f>IF(#REF!="","",#REF!)</f>
        <v>#REF!</v>
      </c>
      <c r="H17" s="165">
        <v>89.5</v>
      </c>
      <c r="I17" s="174">
        <v>89</v>
      </c>
      <c r="J17" s="165" t="s">
        <v>264</v>
      </c>
      <c r="K17" s="165" t="s">
        <v>215</v>
      </c>
      <c r="L17" s="165">
        <v>1</v>
      </c>
      <c r="M17" s="165"/>
      <c r="N17" s="165"/>
      <c r="O17" s="165"/>
      <c r="P17" s="176"/>
      <c r="Q17" s="175"/>
      <c r="R17" s="176"/>
      <c r="S17" s="176"/>
    </row>
    <row r="18" spans="1:19" ht="12.75">
      <c r="A18" s="172">
        <v>15</v>
      </c>
      <c r="B18" s="177" t="e">
        <f>#REF!</f>
        <v>#REF!</v>
      </c>
      <c r="C18" s="178" t="e">
        <f>#REF!</f>
        <v>#REF!</v>
      </c>
      <c r="D18" s="178" t="e">
        <f>#REF!</f>
        <v>#REF!</v>
      </c>
      <c r="E18" s="178" t="e">
        <f>#REF!</f>
        <v>#REF!</v>
      </c>
      <c r="F18" s="150" t="e">
        <f>IF(#REF!="","",#REF!)</f>
        <v>#REF!</v>
      </c>
      <c r="H18" s="165">
        <v>100</v>
      </c>
      <c r="I18" s="174">
        <v>101</v>
      </c>
      <c r="J18" s="165" t="s">
        <v>66</v>
      </c>
      <c r="K18" s="165" t="s">
        <v>220</v>
      </c>
      <c r="L18" s="165">
        <v>1</v>
      </c>
      <c r="M18" s="165"/>
      <c r="N18" s="165"/>
      <c r="O18" s="165"/>
      <c r="P18" s="176"/>
      <c r="Q18" s="175"/>
      <c r="R18" s="176"/>
      <c r="S18" s="176"/>
    </row>
    <row r="19" spans="1:19" ht="12.75">
      <c r="A19" s="172">
        <v>16</v>
      </c>
      <c r="B19" s="177" t="e">
        <f>#REF!</f>
        <v>#REF!</v>
      </c>
      <c r="C19" s="178" t="e">
        <f>#REF!</f>
        <v>#REF!</v>
      </c>
      <c r="D19" s="178" t="e">
        <f>#REF!</f>
        <v>#REF!</v>
      </c>
      <c r="E19" s="178" t="e">
        <f>#REF!</f>
        <v>#REF!</v>
      </c>
      <c r="F19" s="150" t="e">
        <f>IF(#REF!="","",#REF!)</f>
        <v>#REF!</v>
      </c>
      <c r="H19" s="165">
        <v>130</v>
      </c>
      <c r="I19" s="174">
        <v>130</v>
      </c>
      <c r="J19" s="165" t="s">
        <v>278</v>
      </c>
      <c r="K19" s="165" t="s">
        <v>230</v>
      </c>
      <c r="L19" s="165">
        <v>1</v>
      </c>
      <c r="M19" s="165"/>
      <c r="N19" s="165"/>
      <c r="O19" s="165"/>
      <c r="P19" s="176"/>
      <c r="Q19" s="175"/>
      <c r="R19" s="176"/>
      <c r="S19" s="176"/>
    </row>
    <row r="20" spans="3:12" ht="12.75">
      <c r="C20" s="178"/>
      <c r="D20" s="178"/>
      <c r="E20" s="182"/>
      <c r="H20" s="165">
        <f aca="true" t="shared" si="0" ref="H20:H67">IF(F20="","",E20)</f>
      </c>
      <c r="I20" s="174">
        <f aca="true" t="shared" si="1" ref="I20:I67">IF(F20="","",B20)</f>
      </c>
      <c r="J20" s="165">
        <f aca="true" t="shared" si="2" ref="J20:J67">IF(F20="","",D20)</f>
      </c>
      <c r="K20" s="165">
        <f aca="true" t="shared" si="3" ref="K20:K67">IF(F20="","",C20)</f>
      </c>
      <c r="L20" s="165">
        <f aca="true" t="shared" si="4" ref="L20:L67">IF(F20="","",F20)</f>
      </c>
    </row>
    <row r="21" spans="3:12" ht="12.75">
      <c r="C21" s="178"/>
      <c r="D21" s="178"/>
      <c r="E21" s="182"/>
      <c r="H21" s="165">
        <f t="shared" si="0"/>
      </c>
      <c r="I21" s="174">
        <f t="shared" si="1"/>
      </c>
      <c r="J21" s="165">
        <f t="shared" si="2"/>
      </c>
      <c r="K21" s="165">
        <f t="shared" si="3"/>
      </c>
      <c r="L21" s="165">
        <f t="shared" si="4"/>
      </c>
    </row>
    <row r="22" spans="3:12" ht="12.75">
      <c r="C22" s="178"/>
      <c r="D22" s="178"/>
      <c r="E22" s="182"/>
      <c r="H22" s="165">
        <f t="shared" si="0"/>
      </c>
      <c r="I22" s="174">
        <f t="shared" si="1"/>
      </c>
      <c r="J22" s="165">
        <f t="shared" si="2"/>
      </c>
      <c r="K22" s="165">
        <f t="shared" si="3"/>
      </c>
      <c r="L22" s="165">
        <f t="shared" si="4"/>
      </c>
    </row>
    <row r="23" spans="3:12" ht="12.75">
      <c r="C23" s="178"/>
      <c r="D23" s="178"/>
      <c r="E23" s="182"/>
      <c r="H23" s="165">
        <f t="shared" si="0"/>
      </c>
      <c r="I23" s="174">
        <f t="shared" si="1"/>
      </c>
      <c r="J23" s="165">
        <f t="shared" si="2"/>
      </c>
      <c r="K23" s="165">
        <f t="shared" si="3"/>
      </c>
      <c r="L23" s="165">
        <f t="shared" si="4"/>
      </c>
    </row>
    <row r="24" spans="3:12" ht="12.75">
      <c r="C24" s="178"/>
      <c r="D24" s="178"/>
      <c r="E24" s="182"/>
      <c r="H24" s="165">
        <f t="shared" si="0"/>
      </c>
      <c r="I24" s="174">
        <f t="shared" si="1"/>
      </c>
      <c r="J24" s="165">
        <f t="shared" si="2"/>
      </c>
      <c r="K24" s="165">
        <f t="shared" si="3"/>
      </c>
      <c r="L24" s="165">
        <f t="shared" si="4"/>
      </c>
    </row>
    <row r="25" spans="3:12" ht="12.75">
      <c r="C25" s="178"/>
      <c r="D25" s="178"/>
      <c r="E25" s="182"/>
      <c r="H25" s="165">
        <f t="shared" si="0"/>
      </c>
      <c r="I25" s="174">
        <f t="shared" si="1"/>
      </c>
      <c r="J25" s="165">
        <f t="shared" si="2"/>
      </c>
      <c r="K25" s="165">
        <f t="shared" si="3"/>
      </c>
      <c r="L25" s="165">
        <f t="shared" si="4"/>
      </c>
    </row>
    <row r="26" spans="3:12" ht="12.75">
      <c r="C26" s="178"/>
      <c r="D26" s="178"/>
      <c r="E26" s="182"/>
      <c r="H26" s="165">
        <f t="shared" si="0"/>
      </c>
      <c r="I26" s="174">
        <f t="shared" si="1"/>
      </c>
      <c r="J26" s="165">
        <f t="shared" si="2"/>
      </c>
      <c r="K26" s="165">
        <f t="shared" si="3"/>
      </c>
      <c r="L26" s="165">
        <f t="shared" si="4"/>
      </c>
    </row>
    <row r="27" spans="3:12" ht="12.75">
      <c r="C27" s="178"/>
      <c r="D27" s="178"/>
      <c r="E27" s="182"/>
      <c r="H27" s="165">
        <f t="shared" si="0"/>
      </c>
      <c r="I27" s="174">
        <f t="shared" si="1"/>
      </c>
      <c r="J27" s="165">
        <f t="shared" si="2"/>
      </c>
      <c r="K27" s="165">
        <f t="shared" si="3"/>
      </c>
      <c r="L27" s="165">
        <f t="shared" si="4"/>
      </c>
    </row>
    <row r="28" spans="3:12" ht="12.75">
      <c r="C28" s="178"/>
      <c r="D28" s="178"/>
      <c r="E28" s="182"/>
      <c r="H28" s="165">
        <f t="shared" si="0"/>
      </c>
      <c r="I28" s="174">
        <f t="shared" si="1"/>
      </c>
      <c r="J28" s="165">
        <f t="shared" si="2"/>
      </c>
      <c r="K28" s="165">
        <f t="shared" si="3"/>
      </c>
      <c r="L28" s="165">
        <f t="shared" si="4"/>
      </c>
    </row>
    <row r="29" spans="3:12" ht="12.75">
      <c r="C29" s="178"/>
      <c r="D29" s="178"/>
      <c r="E29" s="182"/>
      <c r="H29" s="165">
        <f t="shared" si="0"/>
      </c>
      <c r="I29" s="174">
        <f t="shared" si="1"/>
      </c>
      <c r="J29" s="165">
        <f t="shared" si="2"/>
      </c>
      <c r="K29" s="165">
        <f t="shared" si="3"/>
      </c>
      <c r="L29" s="165">
        <f t="shared" si="4"/>
      </c>
    </row>
    <row r="30" spans="3:12" ht="12.75">
      <c r="C30" s="178"/>
      <c r="D30" s="178"/>
      <c r="E30" s="182"/>
      <c r="H30" s="165">
        <f t="shared" si="0"/>
      </c>
      <c r="I30" s="174">
        <f t="shared" si="1"/>
      </c>
      <c r="J30" s="165">
        <f t="shared" si="2"/>
      </c>
      <c r="K30" s="165">
        <f t="shared" si="3"/>
      </c>
      <c r="L30" s="165">
        <f t="shared" si="4"/>
      </c>
    </row>
    <row r="31" spans="3:12" ht="12.75">
      <c r="C31" s="178"/>
      <c r="D31" s="178"/>
      <c r="E31" s="182"/>
      <c r="H31" s="165">
        <f t="shared" si="0"/>
      </c>
      <c r="I31" s="174">
        <f t="shared" si="1"/>
      </c>
      <c r="J31" s="165">
        <f t="shared" si="2"/>
      </c>
      <c r="K31" s="165">
        <f t="shared" si="3"/>
      </c>
      <c r="L31" s="165">
        <f t="shared" si="4"/>
      </c>
    </row>
    <row r="32" spans="3:12" ht="12.75">
      <c r="C32" s="178"/>
      <c r="D32" s="178"/>
      <c r="E32" s="182"/>
      <c r="H32" s="165">
        <f t="shared" si="0"/>
      </c>
      <c r="I32" s="174">
        <f t="shared" si="1"/>
      </c>
      <c r="J32" s="165">
        <f t="shared" si="2"/>
      </c>
      <c r="K32" s="165">
        <f t="shared" si="3"/>
      </c>
      <c r="L32" s="165">
        <f t="shared" si="4"/>
      </c>
    </row>
    <row r="33" spans="3:12" ht="12.75">
      <c r="C33" s="178"/>
      <c r="D33" s="178"/>
      <c r="E33" s="182"/>
      <c r="H33" s="165">
        <f t="shared" si="0"/>
      </c>
      <c r="I33" s="174">
        <f t="shared" si="1"/>
      </c>
      <c r="J33" s="165">
        <f t="shared" si="2"/>
      </c>
      <c r="K33" s="165">
        <f t="shared" si="3"/>
      </c>
      <c r="L33" s="165">
        <f t="shared" si="4"/>
      </c>
    </row>
    <row r="34" spans="3:12" ht="12.75">
      <c r="C34" s="178"/>
      <c r="D34" s="178"/>
      <c r="E34" s="182"/>
      <c r="H34" s="165">
        <f t="shared" si="0"/>
      </c>
      <c r="I34" s="174">
        <f t="shared" si="1"/>
      </c>
      <c r="J34" s="165">
        <f t="shared" si="2"/>
      </c>
      <c r="K34" s="165">
        <f t="shared" si="3"/>
      </c>
      <c r="L34" s="165">
        <f t="shared" si="4"/>
      </c>
    </row>
    <row r="35" spans="3:12" ht="12.75">
      <c r="C35" s="178"/>
      <c r="D35" s="178"/>
      <c r="E35" s="182"/>
      <c r="H35" s="165">
        <f t="shared" si="0"/>
      </c>
      <c r="I35" s="174">
        <f t="shared" si="1"/>
      </c>
      <c r="J35" s="165">
        <f t="shared" si="2"/>
      </c>
      <c r="K35" s="165">
        <f t="shared" si="3"/>
      </c>
      <c r="L35" s="165">
        <f t="shared" si="4"/>
      </c>
    </row>
    <row r="36" spans="3:12" ht="12.75">
      <c r="C36" s="178"/>
      <c r="D36" s="178"/>
      <c r="E36" s="182"/>
      <c r="H36" s="165">
        <f t="shared" si="0"/>
      </c>
      <c r="I36" s="174">
        <f t="shared" si="1"/>
      </c>
      <c r="J36" s="165">
        <f t="shared" si="2"/>
      </c>
      <c r="K36" s="165">
        <f t="shared" si="3"/>
      </c>
      <c r="L36" s="165">
        <f t="shared" si="4"/>
      </c>
    </row>
    <row r="37" spans="3:12" ht="12.75">
      <c r="C37" s="178"/>
      <c r="D37" s="178"/>
      <c r="E37" s="182"/>
      <c r="H37" s="165">
        <f t="shared" si="0"/>
      </c>
      <c r="I37" s="174">
        <f t="shared" si="1"/>
      </c>
      <c r="J37" s="165">
        <f t="shared" si="2"/>
      </c>
      <c r="K37" s="165">
        <f t="shared" si="3"/>
      </c>
      <c r="L37" s="165">
        <f t="shared" si="4"/>
      </c>
    </row>
    <row r="38" spans="3:12" ht="12.75">
      <c r="C38" s="178"/>
      <c r="D38" s="178"/>
      <c r="E38" s="182"/>
      <c r="H38" s="165">
        <f t="shared" si="0"/>
      </c>
      <c r="I38" s="174">
        <f t="shared" si="1"/>
      </c>
      <c r="J38" s="165">
        <f t="shared" si="2"/>
      </c>
      <c r="K38" s="165">
        <f t="shared" si="3"/>
      </c>
      <c r="L38" s="165">
        <f t="shared" si="4"/>
      </c>
    </row>
    <row r="39" spans="3:12" ht="12.75">
      <c r="C39" s="178"/>
      <c r="D39" s="178"/>
      <c r="E39" s="182"/>
      <c r="H39" s="165">
        <f t="shared" si="0"/>
      </c>
      <c r="I39" s="174">
        <f t="shared" si="1"/>
      </c>
      <c r="J39" s="165">
        <f t="shared" si="2"/>
      </c>
      <c r="K39" s="165">
        <f t="shared" si="3"/>
      </c>
      <c r="L39" s="165">
        <f t="shared" si="4"/>
      </c>
    </row>
    <row r="40" spans="3:12" ht="12.75">
      <c r="C40" s="178"/>
      <c r="D40" s="178"/>
      <c r="E40" s="182"/>
      <c r="H40" s="165">
        <f t="shared" si="0"/>
      </c>
      <c r="I40" s="174">
        <f t="shared" si="1"/>
      </c>
      <c r="J40" s="165">
        <f t="shared" si="2"/>
      </c>
      <c r="K40" s="165">
        <f t="shared" si="3"/>
      </c>
      <c r="L40" s="165">
        <f t="shared" si="4"/>
      </c>
    </row>
    <row r="41" spans="3:12" ht="12.75">
      <c r="C41" s="178"/>
      <c r="D41" s="178"/>
      <c r="E41" s="182"/>
      <c r="H41" s="165">
        <f t="shared" si="0"/>
      </c>
      <c r="I41" s="174">
        <f t="shared" si="1"/>
      </c>
      <c r="J41" s="165">
        <f t="shared" si="2"/>
      </c>
      <c r="K41" s="165">
        <f t="shared" si="3"/>
      </c>
      <c r="L41" s="165">
        <f t="shared" si="4"/>
      </c>
    </row>
    <row r="42" spans="3:12" ht="12.75">
      <c r="C42" s="178"/>
      <c r="D42" s="178"/>
      <c r="E42" s="182"/>
      <c r="H42" s="165">
        <f t="shared" si="0"/>
      </c>
      <c r="I42" s="174">
        <f t="shared" si="1"/>
      </c>
      <c r="J42" s="165">
        <f t="shared" si="2"/>
      </c>
      <c r="K42" s="165">
        <f t="shared" si="3"/>
      </c>
      <c r="L42" s="165">
        <f t="shared" si="4"/>
      </c>
    </row>
    <row r="43" spans="3:12" ht="12.75">
      <c r="C43" s="178"/>
      <c r="D43" s="178"/>
      <c r="E43" s="182"/>
      <c r="H43" s="165">
        <f t="shared" si="0"/>
      </c>
      <c r="I43" s="174">
        <f t="shared" si="1"/>
      </c>
      <c r="J43" s="165">
        <f t="shared" si="2"/>
      </c>
      <c r="K43" s="165">
        <f t="shared" si="3"/>
      </c>
      <c r="L43" s="165">
        <f t="shared" si="4"/>
      </c>
    </row>
    <row r="44" spans="3:12" ht="12.75">
      <c r="C44" s="178"/>
      <c r="D44" s="178"/>
      <c r="E44" s="182"/>
      <c r="H44" s="165">
        <f t="shared" si="0"/>
      </c>
      <c r="I44" s="174">
        <f t="shared" si="1"/>
      </c>
      <c r="J44" s="165">
        <f t="shared" si="2"/>
      </c>
      <c r="K44" s="165">
        <f t="shared" si="3"/>
      </c>
      <c r="L44" s="165">
        <f t="shared" si="4"/>
      </c>
    </row>
    <row r="45" spans="3:12" ht="12.75">
      <c r="C45" s="178"/>
      <c r="D45" s="178"/>
      <c r="E45" s="182"/>
      <c r="H45" s="165">
        <f t="shared" si="0"/>
      </c>
      <c r="I45" s="174">
        <f t="shared" si="1"/>
      </c>
      <c r="J45" s="165">
        <f t="shared" si="2"/>
      </c>
      <c r="K45" s="165">
        <f t="shared" si="3"/>
      </c>
      <c r="L45" s="165">
        <f t="shared" si="4"/>
      </c>
    </row>
    <row r="46" spans="3:12" ht="12.75">
      <c r="C46" s="178"/>
      <c r="D46" s="178"/>
      <c r="E46" s="182"/>
      <c r="H46" s="165">
        <f t="shared" si="0"/>
      </c>
      <c r="I46" s="174">
        <f t="shared" si="1"/>
      </c>
      <c r="J46" s="165">
        <f t="shared" si="2"/>
      </c>
      <c r="K46" s="165">
        <f t="shared" si="3"/>
      </c>
      <c r="L46" s="165">
        <f t="shared" si="4"/>
      </c>
    </row>
    <row r="47" spans="3:12" ht="12.75">
      <c r="C47" s="178"/>
      <c r="D47" s="178"/>
      <c r="E47" s="182"/>
      <c r="H47" s="165">
        <f t="shared" si="0"/>
      </c>
      <c r="I47" s="174">
        <f t="shared" si="1"/>
      </c>
      <c r="J47" s="165">
        <f t="shared" si="2"/>
      </c>
      <c r="K47" s="165">
        <f t="shared" si="3"/>
      </c>
      <c r="L47" s="165">
        <f t="shared" si="4"/>
      </c>
    </row>
    <row r="48" spans="3:12" ht="12.75">
      <c r="C48" s="178"/>
      <c r="D48" s="178"/>
      <c r="E48" s="182"/>
      <c r="H48" s="165">
        <f t="shared" si="0"/>
      </c>
      <c r="I48" s="174">
        <f t="shared" si="1"/>
      </c>
      <c r="J48" s="165">
        <f t="shared" si="2"/>
      </c>
      <c r="K48" s="165">
        <f t="shared" si="3"/>
      </c>
      <c r="L48" s="165">
        <f t="shared" si="4"/>
      </c>
    </row>
    <row r="49" spans="3:12" ht="12.75">
      <c r="C49" s="178"/>
      <c r="D49" s="178"/>
      <c r="E49" s="182"/>
      <c r="H49" s="165">
        <f t="shared" si="0"/>
      </c>
      <c r="I49" s="174">
        <f t="shared" si="1"/>
      </c>
      <c r="J49" s="165">
        <f t="shared" si="2"/>
      </c>
      <c r="K49" s="165">
        <f t="shared" si="3"/>
      </c>
      <c r="L49" s="165">
        <f t="shared" si="4"/>
      </c>
    </row>
    <row r="50" spans="3:12" ht="12.75">
      <c r="C50" s="178"/>
      <c r="D50" s="178"/>
      <c r="E50" s="182"/>
      <c r="H50" s="165">
        <f t="shared" si="0"/>
      </c>
      <c r="I50" s="174">
        <f t="shared" si="1"/>
      </c>
      <c r="J50" s="165">
        <f t="shared" si="2"/>
      </c>
      <c r="K50" s="165">
        <f t="shared" si="3"/>
      </c>
      <c r="L50" s="165">
        <f t="shared" si="4"/>
      </c>
    </row>
    <row r="51" spans="3:12" ht="12.75">
      <c r="C51" s="178"/>
      <c r="D51" s="178"/>
      <c r="E51" s="182"/>
      <c r="H51" s="165">
        <f t="shared" si="0"/>
      </c>
      <c r="I51" s="174">
        <f t="shared" si="1"/>
      </c>
      <c r="J51" s="165">
        <f t="shared" si="2"/>
      </c>
      <c r="K51" s="165">
        <f t="shared" si="3"/>
      </c>
      <c r="L51" s="165">
        <f t="shared" si="4"/>
      </c>
    </row>
    <row r="52" spans="3:12" ht="12.75">
      <c r="C52" s="178"/>
      <c r="D52" s="178"/>
      <c r="E52" s="182"/>
      <c r="H52" s="165">
        <f t="shared" si="0"/>
      </c>
      <c r="I52" s="174">
        <f t="shared" si="1"/>
      </c>
      <c r="J52" s="165">
        <f t="shared" si="2"/>
      </c>
      <c r="K52" s="165">
        <f t="shared" si="3"/>
      </c>
      <c r="L52" s="165">
        <f t="shared" si="4"/>
      </c>
    </row>
    <row r="53" spans="3:12" ht="12.75">
      <c r="C53" s="178"/>
      <c r="D53" s="178"/>
      <c r="E53" s="182"/>
      <c r="H53" s="165">
        <f t="shared" si="0"/>
      </c>
      <c r="I53" s="174">
        <f t="shared" si="1"/>
      </c>
      <c r="J53" s="165">
        <f t="shared" si="2"/>
      </c>
      <c r="K53" s="165">
        <f t="shared" si="3"/>
      </c>
      <c r="L53" s="165">
        <f t="shared" si="4"/>
      </c>
    </row>
    <row r="54" spans="3:12" ht="12.75">
      <c r="C54" s="178"/>
      <c r="D54" s="178"/>
      <c r="E54" s="182"/>
      <c r="H54" s="165">
        <f t="shared" si="0"/>
      </c>
      <c r="I54" s="174">
        <f t="shared" si="1"/>
      </c>
      <c r="J54" s="165">
        <f t="shared" si="2"/>
      </c>
      <c r="K54" s="165">
        <f t="shared" si="3"/>
      </c>
      <c r="L54" s="165">
        <f t="shared" si="4"/>
      </c>
    </row>
    <row r="55" spans="3:12" ht="12.75">
      <c r="C55" s="178"/>
      <c r="D55" s="178"/>
      <c r="E55" s="182"/>
      <c r="H55" s="165">
        <f t="shared" si="0"/>
      </c>
      <c r="I55" s="174">
        <f t="shared" si="1"/>
      </c>
      <c r="J55" s="165">
        <f t="shared" si="2"/>
      </c>
      <c r="K55" s="165">
        <f t="shared" si="3"/>
      </c>
      <c r="L55" s="165">
        <f t="shared" si="4"/>
      </c>
    </row>
    <row r="56" spans="3:12" ht="12.75">
      <c r="C56" s="178"/>
      <c r="D56" s="178"/>
      <c r="E56" s="182"/>
      <c r="H56" s="165">
        <f t="shared" si="0"/>
      </c>
      <c r="I56" s="174">
        <f t="shared" si="1"/>
      </c>
      <c r="J56" s="165">
        <f t="shared" si="2"/>
      </c>
      <c r="K56" s="165">
        <f t="shared" si="3"/>
      </c>
      <c r="L56" s="165">
        <f t="shared" si="4"/>
      </c>
    </row>
    <row r="57" spans="3:12" ht="12.75">
      <c r="C57" s="178"/>
      <c r="D57" s="178"/>
      <c r="E57" s="182"/>
      <c r="H57" s="165">
        <f t="shared" si="0"/>
      </c>
      <c r="I57" s="174">
        <f t="shared" si="1"/>
      </c>
      <c r="J57" s="165">
        <f t="shared" si="2"/>
      </c>
      <c r="K57" s="165">
        <f t="shared" si="3"/>
      </c>
      <c r="L57" s="165">
        <f t="shared" si="4"/>
      </c>
    </row>
    <row r="58" spans="3:12" ht="12.75">
      <c r="C58" s="178"/>
      <c r="D58" s="178"/>
      <c r="E58" s="182"/>
      <c r="H58" s="165">
        <f t="shared" si="0"/>
      </c>
      <c r="I58" s="174">
        <f t="shared" si="1"/>
      </c>
      <c r="J58" s="165">
        <f t="shared" si="2"/>
      </c>
      <c r="K58" s="165">
        <f t="shared" si="3"/>
      </c>
      <c r="L58" s="165">
        <f t="shared" si="4"/>
      </c>
    </row>
    <row r="59" spans="3:12" ht="12.75">
      <c r="C59" s="178"/>
      <c r="D59" s="178"/>
      <c r="E59" s="182"/>
      <c r="H59" s="165">
        <f t="shared" si="0"/>
      </c>
      <c r="I59" s="174">
        <f t="shared" si="1"/>
      </c>
      <c r="J59" s="165">
        <f t="shared" si="2"/>
      </c>
      <c r="K59" s="165">
        <f t="shared" si="3"/>
      </c>
      <c r="L59" s="165">
        <f t="shared" si="4"/>
      </c>
    </row>
    <row r="60" spans="3:12" ht="12.75">
      <c r="C60" s="178"/>
      <c r="D60" s="178"/>
      <c r="E60" s="182"/>
      <c r="H60" s="165">
        <f t="shared" si="0"/>
      </c>
      <c r="I60" s="174">
        <f t="shared" si="1"/>
      </c>
      <c r="J60" s="165">
        <f t="shared" si="2"/>
      </c>
      <c r="K60" s="165">
        <f t="shared" si="3"/>
      </c>
      <c r="L60" s="165">
        <f t="shared" si="4"/>
      </c>
    </row>
    <row r="61" spans="3:12" ht="12.75">
      <c r="C61" s="178"/>
      <c r="D61" s="178"/>
      <c r="E61" s="182"/>
      <c r="H61" s="165">
        <f t="shared" si="0"/>
      </c>
      <c r="I61" s="174">
        <f t="shared" si="1"/>
      </c>
      <c r="J61" s="165">
        <f t="shared" si="2"/>
      </c>
      <c r="K61" s="165">
        <f t="shared" si="3"/>
      </c>
      <c r="L61" s="165">
        <f t="shared" si="4"/>
      </c>
    </row>
    <row r="62" spans="3:12" ht="12.75">
      <c r="C62" s="178"/>
      <c r="D62" s="178"/>
      <c r="E62" s="182"/>
      <c r="H62" s="165">
        <f t="shared" si="0"/>
      </c>
      <c r="I62" s="174">
        <f t="shared" si="1"/>
      </c>
      <c r="J62" s="165">
        <f t="shared" si="2"/>
      </c>
      <c r="K62" s="165">
        <f t="shared" si="3"/>
      </c>
      <c r="L62" s="165">
        <f t="shared" si="4"/>
      </c>
    </row>
    <row r="63" spans="3:12" ht="12.75">
      <c r="C63" s="178"/>
      <c r="D63" s="178"/>
      <c r="E63" s="182"/>
      <c r="H63" s="165">
        <f t="shared" si="0"/>
      </c>
      <c r="I63" s="174">
        <f t="shared" si="1"/>
      </c>
      <c r="J63" s="165">
        <f t="shared" si="2"/>
      </c>
      <c r="K63" s="165">
        <f t="shared" si="3"/>
      </c>
      <c r="L63" s="165">
        <f t="shared" si="4"/>
      </c>
    </row>
    <row r="64" spans="3:12" ht="12.75">
      <c r="C64" s="178"/>
      <c r="D64" s="178"/>
      <c r="E64" s="182"/>
      <c r="H64" s="165">
        <f t="shared" si="0"/>
      </c>
      <c r="I64" s="174">
        <f t="shared" si="1"/>
      </c>
      <c r="J64" s="165">
        <f t="shared" si="2"/>
      </c>
      <c r="K64" s="165">
        <f t="shared" si="3"/>
      </c>
      <c r="L64" s="165">
        <f t="shared" si="4"/>
      </c>
    </row>
    <row r="65" spans="3:12" ht="12.75">
      <c r="C65" s="178"/>
      <c r="D65" s="178"/>
      <c r="E65" s="182"/>
      <c r="H65" s="165">
        <f t="shared" si="0"/>
      </c>
      <c r="I65" s="174">
        <f t="shared" si="1"/>
      </c>
      <c r="J65" s="165">
        <f t="shared" si="2"/>
      </c>
      <c r="K65" s="165">
        <f t="shared" si="3"/>
      </c>
      <c r="L65" s="165">
        <f t="shared" si="4"/>
      </c>
    </row>
    <row r="66" spans="3:12" ht="12.75">
      <c r="C66" s="178"/>
      <c r="D66" s="178"/>
      <c r="E66" s="182"/>
      <c r="H66" s="165">
        <f t="shared" si="0"/>
      </c>
      <c r="I66" s="174">
        <f t="shared" si="1"/>
      </c>
      <c r="J66" s="165">
        <f t="shared" si="2"/>
      </c>
      <c r="K66" s="165">
        <f t="shared" si="3"/>
      </c>
      <c r="L66" s="165">
        <f t="shared" si="4"/>
      </c>
    </row>
    <row r="67" spans="3:12" ht="12.75">
      <c r="C67" s="178"/>
      <c r="D67" s="178"/>
      <c r="E67" s="182"/>
      <c r="H67" s="165">
        <f t="shared" si="0"/>
      </c>
      <c r="I67" s="174">
        <f t="shared" si="1"/>
      </c>
      <c r="J67" s="165">
        <f t="shared" si="2"/>
      </c>
      <c r="K67" s="165">
        <f t="shared" si="3"/>
      </c>
      <c r="L67" s="165">
        <f t="shared" si="4"/>
      </c>
    </row>
    <row r="68" spans="3:12" ht="12.75">
      <c r="C68" s="178"/>
      <c r="D68" s="178"/>
      <c r="E68" s="182"/>
      <c r="H68" s="165">
        <f aca="true" t="shared" si="5" ref="H68:H131">IF(F68="","",E68)</f>
      </c>
      <c r="I68" s="174">
        <f aca="true" t="shared" si="6" ref="I68:I131">IF(F68="","",B68)</f>
      </c>
      <c r="J68" s="165">
        <f aca="true" t="shared" si="7" ref="J68:J131">IF(F68="","",D68)</f>
      </c>
      <c r="K68" s="165">
        <f aca="true" t="shared" si="8" ref="K68:K131">IF(F68="","",C68)</f>
      </c>
      <c r="L68" s="165">
        <f aca="true" t="shared" si="9" ref="L68:L131">IF(F68="","",F68)</f>
      </c>
    </row>
    <row r="69" spans="3:12" ht="12.75">
      <c r="C69" s="178"/>
      <c r="D69" s="178"/>
      <c r="E69" s="182"/>
      <c r="H69" s="165">
        <f t="shared" si="5"/>
      </c>
      <c r="I69" s="174">
        <f t="shared" si="6"/>
      </c>
      <c r="J69" s="165">
        <f t="shared" si="7"/>
      </c>
      <c r="K69" s="165">
        <f t="shared" si="8"/>
      </c>
      <c r="L69" s="165">
        <f t="shared" si="9"/>
      </c>
    </row>
    <row r="70" spans="3:12" ht="12.75">
      <c r="C70" s="178"/>
      <c r="D70" s="178"/>
      <c r="E70" s="182"/>
      <c r="H70" s="165">
        <f t="shared" si="5"/>
      </c>
      <c r="I70" s="174">
        <f t="shared" si="6"/>
      </c>
      <c r="J70" s="165">
        <f t="shared" si="7"/>
      </c>
      <c r="K70" s="165">
        <f t="shared" si="8"/>
      </c>
      <c r="L70" s="165">
        <f t="shared" si="9"/>
      </c>
    </row>
    <row r="71" spans="3:12" ht="12.75">
      <c r="C71" s="178"/>
      <c r="D71" s="178"/>
      <c r="E71" s="182"/>
      <c r="H71" s="165">
        <f t="shared" si="5"/>
      </c>
      <c r="I71" s="174">
        <f t="shared" si="6"/>
      </c>
      <c r="J71" s="165">
        <f t="shared" si="7"/>
      </c>
      <c r="K71" s="165">
        <f t="shared" si="8"/>
      </c>
      <c r="L71" s="165">
        <f t="shared" si="9"/>
      </c>
    </row>
    <row r="72" spans="3:12" ht="12.75">
      <c r="C72" s="178"/>
      <c r="D72" s="178"/>
      <c r="E72" s="182"/>
      <c r="H72" s="165">
        <f t="shared" si="5"/>
      </c>
      <c r="I72" s="174">
        <f t="shared" si="6"/>
      </c>
      <c r="J72" s="165">
        <f t="shared" si="7"/>
      </c>
      <c r="K72" s="165">
        <f t="shared" si="8"/>
      </c>
      <c r="L72" s="165">
        <f t="shared" si="9"/>
      </c>
    </row>
    <row r="73" spans="3:12" ht="12.75">
      <c r="C73" s="178"/>
      <c r="D73" s="178"/>
      <c r="E73" s="182"/>
      <c r="H73" s="165">
        <f t="shared" si="5"/>
      </c>
      <c r="I73" s="174">
        <f t="shared" si="6"/>
      </c>
      <c r="J73" s="165">
        <f t="shared" si="7"/>
      </c>
      <c r="K73" s="165">
        <f t="shared" si="8"/>
      </c>
      <c r="L73" s="165">
        <f t="shared" si="9"/>
      </c>
    </row>
    <row r="74" spans="3:12" ht="12.75">
      <c r="C74" s="178"/>
      <c r="D74" s="178"/>
      <c r="E74" s="182"/>
      <c r="H74" s="165">
        <f t="shared" si="5"/>
      </c>
      <c r="I74" s="174">
        <f t="shared" si="6"/>
      </c>
      <c r="J74" s="165">
        <f t="shared" si="7"/>
      </c>
      <c r="K74" s="165">
        <f t="shared" si="8"/>
      </c>
      <c r="L74" s="165">
        <f t="shared" si="9"/>
      </c>
    </row>
    <row r="75" spans="3:12" ht="12.75">
      <c r="C75" s="178"/>
      <c r="D75" s="178"/>
      <c r="E75" s="182"/>
      <c r="H75" s="165">
        <f t="shared" si="5"/>
      </c>
      <c r="I75" s="174">
        <f t="shared" si="6"/>
      </c>
      <c r="J75" s="165">
        <f t="shared" si="7"/>
      </c>
      <c r="K75" s="165">
        <f t="shared" si="8"/>
      </c>
      <c r="L75" s="165">
        <f t="shared" si="9"/>
      </c>
    </row>
    <row r="76" spans="3:12" ht="12.75">
      <c r="C76" s="178"/>
      <c r="D76" s="178"/>
      <c r="E76" s="182"/>
      <c r="H76" s="165">
        <f t="shared" si="5"/>
      </c>
      <c r="I76" s="174">
        <f t="shared" si="6"/>
      </c>
      <c r="J76" s="165">
        <f t="shared" si="7"/>
      </c>
      <c r="K76" s="165">
        <f t="shared" si="8"/>
      </c>
      <c r="L76" s="165">
        <f t="shared" si="9"/>
      </c>
    </row>
    <row r="77" spans="3:12" ht="12.75">
      <c r="C77" s="178"/>
      <c r="D77" s="178"/>
      <c r="E77" s="182"/>
      <c r="H77" s="165">
        <f t="shared" si="5"/>
      </c>
      <c r="I77" s="174">
        <f t="shared" si="6"/>
      </c>
      <c r="J77" s="165">
        <f t="shared" si="7"/>
      </c>
      <c r="K77" s="165">
        <f t="shared" si="8"/>
      </c>
      <c r="L77" s="165">
        <f t="shared" si="9"/>
      </c>
    </row>
    <row r="78" spans="3:12" ht="12.75">
      <c r="C78" s="178"/>
      <c r="D78" s="178"/>
      <c r="E78" s="182"/>
      <c r="H78" s="165">
        <f t="shared" si="5"/>
      </c>
      <c r="I78" s="174">
        <f t="shared" si="6"/>
      </c>
      <c r="J78" s="165">
        <f t="shared" si="7"/>
      </c>
      <c r="K78" s="165">
        <f t="shared" si="8"/>
      </c>
      <c r="L78" s="165">
        <f t="shared" si="9"/>
      </c>
    </row>
    <row r="79" spans="3:12" ht="12.75">
      <c r="C79" s="178"/>
      <c r="D79" s="178"/>
      <c r="E79" s="182"/>
      <c r="H79" s="165">
        <f t="shared" si="5"/>
      </c>
      <c r="I79" s="174">
        <f t="shared" si="6"/>
      </c>
      <c r="J79" s="165">
        <f t="shared" si="7"/>
      </c>
      <c r="K79" s="165">
        <f t="shared" si="8"/>
      </c>
      <c r="L79" s="165">
        <f t="shared" si="9"/>
      </c>
    </row>
    <row r="80" spans="3:12" ht="12.75">
      <c r="C80" s="178"/>
      <c r="D80" s="178"/>
      <c r="E80" s="182"/>
      <c r="H80" s="165">
        <f t="shared" si="5"/>
      </c>
      <c r="I80" s="174">
        <f t="shared" si="6"/>
      </c>
      <c r="J80" s="165">
        <f t="shared" si="7"/>
      </c>
      <c r="K80" s="165">
        <f t="shared" si="8"/>
      </c>
      <c r="L80" s="165">
        <f t="shared" si="9"/>
      </c>
    </row>
    <row r="81" spans="3:12" ht="12.75">
      <c r="C81" s="178"/>
      <c r="D81" s="178"/>
      <c r="E81" s="182"/>
      <c r="H81" s="165">
        <f t="shared" si="5"/>
      </c>
      <c r="I81" s="174">
        <f t="shared" si="6"/>
      </c>
      <c r="J81" s="165">
        <f t="shared" si="7"/>
      </c>
      <c r="K81" s="165">
        <f t="shared" si="8"/>
      </c>
      <c r="L81" s="165">
        <f t="shared" si="9"/>
      </c>
    </row>
    <row r="82" spans="3:12" ht="12.75">
      <c r="C82" s="178"/>
      <c r="D82" s="178"/>
      <c r="E82" s="182"/>
      <c r="H82" s="165">
        <f t="shared" si="5"/>
      </c>
      <c r="I82" s="174">
        <f t="shared" si="6"/>
      </c>
      <c r="J82" s="165">
        <f t="shared" si="7"/>
      </c>
      <c r="K82" s="165">
        <f t="shared" si="8"/>
      </c>
      <c r="L82" s="165">
        <f t="shared" si="9"/>
      </c>
    </row>
    <row r="83" spans="3:12" ht="12.75">
      <c r="C83" s="178"/>
      <c r="D83" s="178"/>
      <c r="E83" s="182"/>
      <c r="H83" s="165">
        <f t="shared" si="5"/>
      </c>
      <c r="I83" s="174">
        <f t="shared" si="6"/>
      </c>
      <c r="J83" s="165">
        <f t="shared" si="7"/>
      </c>
      <c r="K83" s="165">
        <f t="shared" si="8"/>
      </c>
      <c r="L83" s="165">
        <f t="shared" si="9"/>
      </c>
    </row>
    <row r="84" spans="3:12" ht="12.75">
      <c r="C84" s="178"/>
      <c r="D84" s="178"/>
      <c r="E84" s="182"/>
      <c r="H84" s="165">
        <f t="shared" si="5"/>
      </c>
      <c r="I84" s="174">
        <f t="shared" si="6"/>
      </c>
      <c r="J84" s="165">
        <f t="shared" si="7"/>
      </c>
      <c r="K84" s="165">
        <f t="shared" si="8"/>
      </c>
      <c r="L84" s="165">
        <f t="shared" si="9"/>
      </c>
    </row>
    <row r="85" spans="3:12" ht="12.75">
      <c r="C85" s="178"/>
      <c r="D85" s="178"/>
      <c r="E85" s="182"/>
      <c r="H85" s="165">
        <f t="shared" si="5"/>
      </c>
      <c r="I85" s="174">
        <f t="shared" si="6"/>
      </c>
      <c r="J85" s="165">
        <f t="shared" si="7"/>
      </c>
      <c r="K85" s="165">
        <f t="shared" si="8"/>
      </c>
      <c r="L85" s="165">
        <f t="shared" si="9"/>
      </c>
    </row>
    <row r="86" spans="3:12" ht="12.75">
      <c r="C86" s="178"/>
      <c r="D86" s="178"/>
      <c r="E86" s="182"/>
      <c r="H86" s="165">
        <f t="shared" si="5"/>
      </c>
      <c r="I86" s="174">
        <f t="shared" si="6"/>
      </c>
      <c r="J86" s="165">
        <f t="shared" si="7"/>
      </c>
      <c r="K86" s="165">
        <f t="shared" si="8"/>
      </c>
      <c r="L86" s="165">
        <f t="shared" si="9"/>
      </c>
    </row>
    <row r="87" spans="3:12" ht="12.75">
      <c r="C87" s="178"/>
      <c r="D87" s="178"/>
      <c r="E87" s="182"/>
      <c r="H87" s="165">
        <f t="shared" si="5"/>
      </c>
      <c r="I87" s="174">
        <f t="shared" si="6"/>
      </c>
      <c r="J87" s="165">
        <f t="shared" si="7"/>
      </c>
      <c r="K87" s="165">
        <f t="shared" si="8"/>
      </c>
      <c r="L87" s="165">
        <f t="shared" si="9"/>
      </c>
    </row>
    <row r="88" spans="3:12" ht="12.75">
      <c r="C88" s="178"/>
      <c r="D88" s="178"/>
      <c r="E88" s="182"/>
      <c r="H88" s="165">
        <f t="shared" si="5"/>
      </c>
      <c r="I88" s="174">
        <f t="shared" si="6"/>
      </c>
      <c r="J88" s="165">
        <f t="shared" si="7"/>
      </c>
      <c r="K88" s="165">
        <f t="shared" si="8"/>
      </c>
      <c r="L88" s="165">
        <f t="shared" si="9"/>
      </c>
    </row>
    <row r="89" spans="3:12" ht="12.75">
      <c r="C89" s="178"/>
      <c r="D89" s="178"/>
      <c r="E89" s="182"/>
      <c r="H89" s="165">
        <f t="shared" si="5"/>
      </c>
      <c r="I89" s="174">
        <f t="shared" si="6"/>
      </c>
      <c r="J89" s="165">
        <f t="shared" si="7"/>
      </c>
      <c r="K89" s="165">
        <f t="shared" si="8"/>
      </c>
      <c r="L89" s="165">
        <f t="shared" si="9"/>
      </c>
    </row>
    <row r="90" spans="3:12" ht="12.75">
      <c r="C90" s="178"/>
      <c r="D90" s="178"/>
      <c r="E90" s="182"/>
      <c r="H90" s="165">
        <f t="shared" si="5"/>
      </c>
      <c r="I90" s="174">
        <f t="shared" si="6"/>
      </c>
      <c r="J90" s="165">
        <f t="shared" si="7"/>
      </c>
      <c r="K90" s="165">
        <f t="shared" si="8"/>
      </c>
      <c r="L90" s="165">
        <f t="shared" si="9"/>
      </c>
    </row>
    <row r="91" spans="3:12" ht="12.75">
      <c r="C91" s="178"/>
      <c r="D91" s="178"/>
      <c r="E91" s="182"/>
      <c r="H91" s="165">
        <f t="shared" si="5"/>
      </c>
      <c r="I91" s="174">
        <f t="shared" si="6"/>
      </c>
      <c r="J91" s="165">
        <f t="shared" si="7"/>
      </c>
      <c r="K91" s="165">
        <f t="shared" si="8"/>
      </c>
      <c r="L91" s="165">
        <f t="shared" si="9"/>
      </c>
    </row>
    <row r="92" spans="3:12" ht="12.75">
      <c r="C92" s="178"/>
      <c r="D92" s="178"/>
      <c r="E92" s="182"/>
      <c r="H92" s="165">
        <f t="shared" si="5"/>
      </c>
      <c r="I92" s="174">
        <f t="shared" si="6"/>
      </c>
      <c r="J92" s="165">
        <f t="shared" si="7"/>
      </c>
      <c r="K92" s="165">
        <f t="shared" si="8"/>
      </c>
      <c r="L92" s="165">
        <f t="shared" si="9"/>
      </c>
    </row>
    <row r="93" spans="3:12" ht="12.75">
      <c r="C93" s="178"/>
      <c r="D93" s="178"/>
      <c r="E93" s="182"/>
      <c r="H93" s="165">
        <f t="shared" si="5"/>
      </c>
      <c r="I93" s="174">
        <f t="shared" si="6"/>
      </c>
      <c r="J93" s="165">
        <f t="shared" si="7"/>
      </c>
      <c r="K93" s="165">
        <f t="shared" si="8"/>
      </c>
      <c r="L93" s="165">
        <f t="shared" si="9"/>
      </c>
    </row>
    <row r="94" spans="3:12" ht="12.75">
      <c r="C94" s="178"/>
      <c r="D94" s="178"/>
      <c r="E94" s="182"/>
      <c r="H94" s="165">
        <f t="shared" si="5"/>
      </c>
      <c r="I94" s="174">
        <f t="shared" si="6"/>
      </c>
      <c r="J94" s="165">
        <f t="shared" si="7"/>
      </c>
      <c r="K94" s="165">
        <f t="shared" si="8"/>
      </c>
      <c r="L94" s="165">
        <f t="shared" si="9"/>
      </c>
    </row>
    <row r="95" spans="3:12" ht="12.75">
      <c r="C95" s="178"/>
      <c r="D95" s="178"/>
      <c r="E95" s="182"/>
      <c r="H95" s="165">
        <f t="shared" si="5"/>
      </c>
      <c r="I95" s="174">
        <f t="shared" si="6"/>
      </c>
      <c r="J95" s="165">
        <f t="shared" si="7"/>
      </c>
      <c r="K95" s="165">
        <f t="shared" si="8"/>
      </c>
      <c r="L95" s="165">
        <f t="shared" si="9"/>
      </c>
    </row>
    <row r="96" spans="3:12" ht="12.75">
      <c r="C96" s="178"/>
      <c r="D96" s="178"/>
      <c r="E96" s="182"/>
      <c r="H96" s="165">
        <f t="shared" si="5"/>
      </c>
      <c r="I96" s="174">
        <f t="shared" si="6"/>
      </c>
      <c r="J96" s="165">
        <f t="shared" si="7"/>
      </c>
      <c r="K96" s="165">
        <f t="shared" si="8"/>
      </c>
      <c r="L96" s="165">
        <f t="shared" si="9"/>
      </c>
    </row>
    <row r="97" spans="3:12" ht="12.75">
      <c r="C97" s="178"/>
      <c r="D97" s="178"/>
      <c r="E97" s="182"/>
      <c r="H97" s="165">
        <f t="shared" si="5"/>
      </c>
      <c r="I97" s="174">
        <f t="shared" si="6"/>
      </c>
      <c r="J97" s="165">
        <f t="shared" si="7"/>
      </c>
      <c r="K97" s="165">
        <f t="shared" si="8"/>
      </c>
      <c r="L97" s="165">
        <f t="shared" si="9"/>
      </c>
    </row>
    <row r="98" spans="3:12" ht="12.75">
      <c r="C98" s="178"/>
      <c r="D98" s="178"/>
      <c r="E98" s="182"/>
      <c r="H98" s="165">
        <f t="shared" si="5"/>
      </c>
      <c r="I98" s="174">
        <f t="shared" si="6"/>
      </c>
      <c r="J98" s="165">
        <f t="shared" si="7"/>
      </c>
      <c r="K98" s="165">
        <f t="shared" si="8"/>
      </c>
      <c r="L98" s="165">
        <f t="shared" si="9"/>
      </c>
    </row>
    <row r="99" spans="3:12" ht="12.75">
      <c r="C99" s="178"/>
      <c r="D99" s="178"/>
      <c r="E99" s="182"/>
      <c r="H99" s="165">
        <f t="shared" si="5"/>
      </c>
      <c r="I99" s="174">
        <f t="shared" si="6"/>
      </c>
      <c r="J99" s="165">
        <f t="shared" si="7"/>
      </c>
      <c r="K99" s="165">
        <f t="shared" si="8"/>
      </c>
      <c r="L99" s="165">
        <f t="shared" si="9"/>
      </c>
    </row>
    <row r="100" spans="3:12" ht="12.75">
      <c r="C100" s="178"/>
      <c r="D100" s="178"/>
      <c r="E100" s="182"/>
      <c r="H100" s="165">
        <f t="shared" si="5"/>
      </c>
      <c r="I100" s="174">
        <f t="shared" si="6"/>
      </c>
      <c r="J100" s="165">
        <f t="shared" si="7"/>
      </c>
      <c r="K100" s="165">
        <f t="shared" si="8"/>
      </c>
      <c r="L100" s="165">
        <f t="shared" si="9"/>
      </c>
    </row>
    <row r="101" spans="3:12" ht="12.75">
      <c r="C101" s="178"/>
      <c r="D101" s="178"/>
      <c r="E101" s="182"/>
      <c r="H101" s="165">
        <f t="shared" si="5"/>
      </c>
      <c r="I101" s="174">
        <f t="shared" si="6"/>
      </c>
      <c r="J101" s="165">
        <f t="shared" si="7"/>
      </c>
      <c r="K101" s="165">
        <f t="shared" si="8"/>
      </c>
      <c r="L101" s="165">
        <f t="shared" si="9"/>
      </c>
    </row>
    <row r="102" spans="3:12" ht="12.75">
      <c r="C102" s="178"/>
      <c r="D102" s="178"/>
      <c r="E102" s="182"/>
      <c r="H102" s="165">
        <f t="shared" si="5"/>
      </c>
      <c r="I102" s="174">
        <f t="shared" si="6"/>
      </c>
      <c r="J102" s="165">
        <f t="shared" si="7"/>
      </c>
      <c r="K102" s="165">
        <f t="shared" si="8"/>
      </c>
      <c r="L102" s="165">
        <f t="shared" si="9"/>
      </c>
    </row>
    <row r="103" spans="3:12" ht="12.75">
      <c r="C103" s="178"/>
      <c r="D103" s="178"/>
      <c r="E103" s="182"/>
      <c r="H103" s="165">
        <f t="shared" si="5"/>
      </c>
      <c r="I103" s="174">
        <f t="shared" si="6"/>
      </c>
      <c r="J103" s="165">
        <f t="shared" si="7"/>
      </c>
      <c r="K103" s="165">
        <f t="shared" si="8"/>
      </c>
      <c r="L103" s="165">
        <f t="shared" si="9"/>
      </c>
    </row>
    <row r="104" spans="3:12" ht="12.75">
      <c r="C104" s="178"/>
      <c r="D104" s="178"/>
      <c r="E104" s="182"/>
      <c r="H104" s="165">
        <f t="shared" si="5"/>
      </c>
      <c r="I104" s="174">
        <f t="shared" si="6"/>
      </c>
      <c r="J104" s="165">
        <f t="shared" si="7"/>
      </c>
      <c r="K104" s="165">
        <f t="shared" si="8"/>
      </c>
      <c r="L104" s="165">
        <f t="shared" si="9"/>
      </c>
    </row>
    <row r="105" spans="3:12" ht="12.75">
      <c r="C105" s="178"/>
      <c r="D105" s="178"/>
      <c r="E105" s="182"/>
      <c r="H105" s="165">
        <f t="shared" si="5"/>
      </c>
      <c r="I105" s="174">
        <f t="shared" si="6"/>
      </c>
      <c r="J105" s="165">
        <f t="shared" si="7"/>
      </c>
      <c r="K105" s="165">
        <f t="shared" si="8"/>
      </c>
      <c r="L105" s="165">
        <f t="shared" si="9"/>
      </c>
    </row>
    <row r="106" spans="3:12" ht="12.75">
      <c r="C106" s="178"/>
      <c r="D106" s="178"/>
      <c r="E106" s="182"/>
      <c r="H106" s="165">
        <f t="shared" si="5"/>
      </c>
      <c r="I106" s="174">
        <f t="shared" si="6"/>
      </c>
      <c r="J106" s="165">
        <f t="shared" si="7"/>
      </c>
      <c r="K106" s="165">
        <f t="shared" si="8"/>
      </c>
      <c r="L106" s="165">
        <f t="shared" si="9"/>
      </c>
    </row>
    <row r="107" spans="3:12" ht="12.75">
      <c r="C107" s="178"/>
      <c r="D107" s="178"/>
      <c r="E107" s="182"/>
      <c r="H107" s="165">
        <f t="shared" si="5"/>
      </c>
      <c r="I107" s="174">
        <f t="shared" si="6"/>
      </c>
      <c r="J107" s="165">
        <f t="shared" si="7"/>
      </c>
      <c r="K107" s="165">
        <f t="shared" si="8"/>
      </c>
      <c r="L107" s="165">
        <f t="shared" si="9"/>
      </c>
    </row>
    <row r="108" spans="3:12" ht="12.75">
      <c r="C108" s="178"/>
      <c r="D108" s="178"/>
      <c r="E108" s="182"/>
      <c r="H108" s="165">
        <f t="shared" si="5"/>
      </c>
      <c r="I108" s="174">
        <f t="shared" si="6"/>
      </c>
      <c r="J108" s="165">
        <f t="shared" si="7"/>
      </c>
      <c r="K108" s="165">
        <f t="shared" si="8"/>
      </c>
      <c r="L108" s="165">
        <f t="shared" si="9"/>
      </c>
    </row>
    <row r="109" spans="3:12" ht="12.75">
      <c r="C109" s="178"/>
      <c r="D109" s="178"/>
      <c r="E109" s="182"/>
      <c r="H109" s="165">
        <f t="shared" si="5"/>
      </c>
      <c r="I109" s="174">
        <f t="shared" si="6"/>
      </c>
      <c r="J109" s="165">
        <f t="shared" si="7"/>
      </c>
      <c r="K109" s="165">
        <f t="shared" si="8"/>
      </c>
      <c r="L109" s="165">
        <f t="shared" si="9"/>
      </c>
    </row>
    <row r="110" spans="3:12" ht="12.75">
      <c r="C110" s="178"/>
      <c r="D110" s="178"/>
      <c r="E110" s="182"/>
      <c r="H110" s="165">
        <f t="shared" si="5"/>
      </c>
      <c r="I110" s="174">
        <f t="shared" si="6"/>
      </c>
      <c r="J110" s="165">
        <f t="shared" si="7"/>
      </c>
      <c r="K110" s="165">
        <f t="shared" si="8"/>
      </c>
      <c r="L110" s="165">
        <f t="shared" si="9"/>
      </c>
    </row>
    <row r="111" spans="3:12" ht="12.75">
      <c r="C111" s="178"/>
      <c r="D111" s="178"/>
      <c r="E111" s="182"/>
      <c r="H111" s="165">
        <f t="shared" si="5"/>
      </c>
      <c r="I111" s="174">
        <f t="shared" si="6"/>
      </c>
      <c r="J111" s="165">
        <f t="shared" si="7"/>
      </c>
      <c r="K111" s="165">
        <f t="shared" si="8"/>
      </c>
      <c r="L111" s="165">
        <f t="shared" si="9"/>
      </c>
    </row>
    <row r="112" spans="3:12" ht="12.75">
      <c r="C112" s="178"/>
      <c r="D112" s="178"/>
      <c r="E112" s="182"/>
      <c r="H112" s="165">
        <f t="shared" si="5"/>
      </c>
      <c r="I112" s="174">
        <f t="shared" si="6"/>
      </c>
      <c r="J112" s="165">
        <f t="shared" si="7"/>
      </c>
      <c r="K112" s="165">
        <f t="shared" si="8"/>
      </c>
      <c r="L112" s="165">
        <f t="shared" si="9"/>
      </c>
    </row>
    <row r="113" spans="3:12" ht="12.75">
      <c r="C113" s="178"/>
      <c r="D113" s="178"/>
      <c r="E113" s="182"/>
      <c r="H113" s="165">
        <f t="shared" si="5"/>
      </c>
      <c r="I113" s="174">
        <f t="shared" si="6"/>
      </c>
      <c r="J113" s="165">
        <f t="shared" si="7"/>
      </c>
      <c r="K113" s="165">
        <f t="shared" si="8"/>
      </c>
      <c r="L113" s="165">
        <f t="shared" si="9"/>
      </c>
    </row>
    <row r="114" spans="3:12" ht="12.75">
      <c r="C114" s="178"/>
      <c r="D114" s="178"/>
      <c r="E114" s="182"/>
      <c r="H114" s="165">
        <f t="shared" si="5"/>
      </c>
      <c r="I114" s="174">
        <f t="shared" si="6"/>
      </c>
      <c r="J114" s="165">
        <f t="shared" si="7"/>
      </c>
      <c r="K114" s="165">
        <f t="shared" si="8"/>
      </c>
      <c r="L114" s="165">
        <f t="shared" si="9"/>
      </c>
    </row>
    <row r="115" spans="3:12" ht="12.75">
      <c r="C115" s="178"/>
      <c r="D115" s="178"/>
      <c r="E115" s="182"/>
      <c r="H115" s="165">
        <f t="shared" si="5"/>
      </c>
      <c r="I115" s="174">
        <f t="shared" si="6"/>
      </c>
      <c r="J115" s="165">
        <f t="shared" si="7"/>
      </c>
      <c r="K115" s="165">
        <f t="shared" si="8"/>
      </c>
      <c r="L115" s="165">
        <f t="shared" si="9"/>
      </c>
    </row>
    <row r="116" spans="3:12" ht="12.75">
      <c r="C116" s="178"/>
      <c r="D116" s="178"/>
      <c r="E116" s="182"/>
      <c r="H116" s="165">
        <f t="shared" si="5"/>
      </c>
      <c r="I116" s="174">
        <f t="shared" si="6"/>
      </c>
      <c r="J116" s="165">
        <f t="shared" si="7"/>
      </c>
      <c r="K116" s="165">
        <f t="shared" si="8"/>
      </c>
      <c r="L116" s="165">
        <f t="shared" si="9"/>
      </c>
    </row>
    <row r="117" spans="3:12" ht="12.75">
      <c r="C117" s="178"/>
      <c r="D117" s="178"/>
      <c r="E117" s="182"/>
      <c r="H117" s="165">
        <f t="shared" si="5"/>
      </c>
      <c r="I117" s="174">
        <f t="shared" si="6"/>
      </c>
      <c r="J117" s="165">
        <f t="shared" si="7"/>
      </c>
      <c r="K117" s="165">
        <f t="shared" si="8"/>
      </c>
      <c r="L117" s="165">
        <f t="shared" si="9"/>
      </c>
    </row>
    <row r="118" spans="3:12" ht="12.75">
      <c r="C118" s="178"/>
      <c r="D118" s="178"/>
      <c r="E118" s="182"/>
      <c r="H118" s="165">
        <f t="shared" si="5"/>
      </c>
      <c r="I118" s="174">
        <f t="shared" si="6"/>
      </c>
      <c r="J118" s="165">
        <f t="shared" si="7"/>
      </c>
      <c r="K118" s="165">
        <f t="shared" si="8"/>
      </c>
      <c r="L118" s="165">
        <f t="shared" si="9"/>
      </c>
    </row>
    <row r="119" spans="3:12" ht="12.75">
      <c r="C119" s="178"/>
      <c r="D119" s="178"/>
      <c r="E119" s="182"/>
      <c r="H119" s="165">
        <f t="shared" si="5"/>
      </c>
      <c r="I119" s="174">
        <f t="shared" si="6"/>
      </c>
      <c r="J119" s="165">
        <f t="shared" si="7"/>
      </c>
      <c r="K119" s="165">
        <f t="shared" si="8"/>
      </c>
      <c r="L119" s="165">
        <f t="shared" si="9"/>
      </c>
    </row>
    <row r="120" spans="3:12" ht="12.75">
      <c r="C120" s="178"/>
      <c r="D120" s="178"/>
      <c r="E120" s="182"/>
      <c r="H120" s="165">
        <f t="shared" si="5"/>
      </c>
      <c r="I120" s="174">
        <f t="shared" si="6"/>
      </c>
      <c r="J120" s="165">
        <f t="shared" si="7"/>
      </c>
      <c r="K120" s="165">
        <f t="shared" si="8"/>
      </c>
      <c r="L120" s="165">
        <f t="shared" si="9"/>
      </c>
    </row>
    <row r="121" spans="3:12" ht="12.75">
      <c r="C121" s="178"/>
      <c r="D121" s="178"/>
      <c r="E121" s="182"/>
      <c r="H121" s="165">
        <f t="shared" si="5"/>
      </c>
      <c r="I121" s="174">
        <f t="shared" si="6"/>
      </c>
      <c r="J121" s="165">
        <f t="shared" si="7"/>
      </c>
      <c r="K121" s="165">
        <f t="shared" si="8"/>
      </c>
      <c r="L121" s="165">
        <f t="shared" si="9"/>
      </c>
    </row>
    <row r="122" spans="3:12" ht="12.75">
      <c r="C122" s="178"/>
      <c r="D122" s="178"/>
      <c r="E122" s="182"/>
      <c r="H122" s="165">
        <f t="shared" si="5"/>
      </c>
      <c r="I122" s="174">
        <f t="shared" si="6"/>
      </c>
      <c r="J122" s="165">
        <f t="shared" si="7"/>
      </c>
      <c r="K122" s="165">
        <f t="shared" si="8"/>
      </c>
      <c r="L122" s="165">
        <f t="shared" si="9"/>
      </c>
    </row>
    <row r="123" spans="3:12" ht="12.75">
      <c r="C123" s="178"/>
      <c r="D123" s="178"/>
      <c r="E123" s="182"/>
      <c r="H123" s="165">
        <f t="shared" si="5"/>
      </c>
      <c r="I123" s="174">
        <f t="shared" si="6"/>
      </c>
      <c r="J123" s="165">
        <f t="shared" si="7"/>
      </c>
      <c r="K123" s="165">
        <f t="shared" si="8"/>
      </c>
      <c r="L123" s="165">
        <f t="shared" si="9"/>
      </c>
    </row>
    <row r="124" spans="3:12" ht="12.75">
      <c r="C124" s="178"/>
      <c r="D124" s="178"/>
      <c r="E124" s="182"/>
      <c r="H124" s="165">
        <f t="shared" si="5"/>
      </c>
      <c r="I124" s="174">
        <f t="shared" si="6"/>
      </c>
      <c r="J124" s="165">
        <f t="shared" si="7"/>
      </c>
      <c r="K124" s="165">
        <f t="shared" si="8"/>
      </c>
      <c r="L124" s="165">
        <f t="shared" si="9"/>
      </c>
    </row>
    <row r="125" spans="3:12" ht="12.75">
      <c r="C125" s="178"/>
      <c r="D125" s="178"/>
      <c r="E125" s="182"/>
      <c r="H125" s="165">
        <f t="shared" si="5"/>
      </c>
      <c r="I125" s="174">
        <f t="shared" si="6"/>
      </c>
      <c r="J125" s="165">
        <f t="shared" si="7"/>
      </c>
      <c r="K125" s="165">
        <f t="shared" si="8"/>
      </c>
      <c r="L125" s="165">
        <f t="shared" si="9"/>
      </c>
    </row>
    <row r="126" spans="3:12" ht="12.75">
      <c r="C126" s="178"/>
      <c r="D126" s="178"/>
      <c r="E126" s="182"/>
      <c r="H126" s="165">
        <f t="shared" si="5"/>
      </c>
      <c r="I126" s="174">
        <f t="shared" si="6"/>
      </c>
      <c r="J126" s="165">
        <f t="shared" si="7"/>
      </c>
      <c r="K126" s="165">
        <f t="shared" si="8"/>
      </c>
      <c r="L126" s="165">
        <f t="shared" si="9"/>
      </c>
    </row>
    <row r="127" spans="3:12" ht="12.75">
      <c r="C127" s="178"/>
      <c r="D127" s="178"/>
      <c r="E127" s="182"/>
      <c r="H127" s="165">
        <f t="shared" si="5"/>
      </c>
      <c r="I127" s="174">
        <f t="shared" si="6"/>
      </c>
      <c r="J127" s="165">
        <f t="shared" si="7"/>
      </c>
      <c r="K127" s="165">
        <f t="shared" si="8"/>
      </c>
      <c r="L127" s="165">
        <f t="shared" si="9"/>
      </c>
    </row>
    <row r="128" spans="3:12" ht="12.75">
      <c r="C128" s="178"/>
      <c r="D128" s="178"/>
      <c r="E128" s="182"/>
      <c r="H128" s="165">
        <f t="shared" si="5"/>
      </c>
      <c r="I128" s="174">
        <f t="shared" si="6"/>
      </c>
      <c r="J128" s="165">
        <f t="shared" si="7"/>
      </c>
      <c r="K128" s="165">
        <f t="shared" si="8"/>
      </c>
      <c r="L128" s="165">
        <f t="shared" si="9"/>
      </c>
    </row>
    <row r="129" spans="3:12" ht="12.75">
      <c r="C129" s="178"/>
      <c r="D129" s="178"/>
      <c r="E129" s="182"/>
      <c r="H129" s="165">
        <f t="shared" si="5"/>
      </c>
      <c r="I129" s="174">
        <f t="shared" si="6"/>
      </c>
      <c r="J129" s="165">
        <f t="shared" si="7"/>
      </c>
      <c r="K129" s="165">
        <f t="shared" si="8"/>
      </c>
      <c r="L129" s="165">
        <f t="shared" si="9"/>
      </c>
    </row>
    <row r="130" spans="3:12" ht="12.75">
      <c r="C130" s="178"/>
      <c r="D130" s="178"/>
      <c r="E130" s="182"/>
      <c r="H130" s="165">
        <f t="shared" si="5"/>
      </c>
      <c r="I130" s="174">
        <f t="shared" si="6"/>
      </c>
      <c r="J130" s="165">
        <f t="shared" si="7"/>
      </c>
      <c r="K130" s="165">
        <f t="shared" si="8"/>
      </c>
      <c r="L130" s="165">
        <f t="shared" si="9"/>
      </c>
    </row>
    <row r="131" spans="3:12" ht="12.75">
      <c r="C131" s="178"/>
      <c r="D131" s="178"/>
      <c r="E131" s="182"/>
      <c r="H131" s="165">
        <f t="shared" si="5"/>
      </c>
      <c r="I131" s="174">
        <f t="shared" si="6"/>
      </c>
      <c r="J131" s="165">
        <f t="shared" si="7"/>
      </c>
      <c r="K131" s="165">
        <f t="shared" si="8"/>
      </c>
      <c r="L131" s="165">
        <f t="shared" si="9"/>
      </c>
    </row>
    <row r="132" spans="3:12" ht="12.75">
      <c r="C132" s="178"/>
      <c r="D132" s="178"/>
      <c r="E132" s="182"/>
      <c r="H132" s="165">
        <f aca="true" t="shared" si="10" ref="H132:H140">IF(F132="","",E132)</f>
      </c>
      <c r="I132" s="174">
        <f aca="true" t="shared" si="11" ref="I132:I140">IF(F132="","",B132)</f>
      </c>
      <c r="J132" s="165">
        <f aca="true" t="shared" si="12" ref="J132:J140">IF(F132="","",D132)</f>
      </c>
      <c r="K132" s="165">
        <f aca="true" t="shared" si="13" ref="K132:K140">IF(F132="","",C132)</f>
      </c>
      <c r="L132" s="165">
        <f aca="true" t="shared" si="14" ref="L132:L140">IF(F132="","",F132)</f>
      </c>
    </row>
    <row r="133" spans="3:12" ht="12.75">
      <c r="C133" s="178"/>
      <c r="D133" s="178"/>
      <c r="E133" s="182"/>
      <c r="H133" s="165">
        <f t="shared" si="10"/>
      </c>
      <c r="I133" s="174">
        <f t="shared" si="11"/>
      </c>
      <c r="J133" s="165">
        <f t="shared" si="12"/>
      </c>
      <c r="K133" s="165">
        <f t="shared" si="13"/>
      </c>
      <c r="L133" s="165">
        <f t="shared" si="14"/>
      </c>
    </row>
    <row r="134" spans="3:12" ht="12.75">
      <c r="C134" s="178"/>
      <c r="D134" s="178"/>
      <c r="E134" s="182"/>
      <c r="H134" s="165">
        <f t="shared" si="10"/>
      </c>
      <c r="I134" s="174">
        <f t="shared" si="11"/>
      </c>
      <c r="J134" s="165">
        <f t="shared" si="12"/>
      </c>
      <c r="K134" s="165">
        <f t="shared" si="13"/>
      </c>
      <c r="L134" s="165">
        <f t="shared" si="14"/>
      </c>
    </row>
    <row r="135" spans="3:12" ht="12.75">
      <c r="C135" s="178"/>
      <c r="D135" s="178"/>
      <c r="E135" s="182"/>
      <c r="H135" s="165">
        <f t="shared" si="10"/>
      </c>
      <c r="I135" s="174">
        <f t="shared" si="11"/>
      </c>
      <c r="J135" s="165">
        <f t="shared" si="12"/>
      </c>
      <c r="K135" s="165">
        <f t="shared" si="13"/>
      </c>
      <c r="L135" s="165">
        <f t="shared" si="14"/>
      </c>
    </row>
    <row r="136" spans="3:12" ht="12.75">
      <c r="C136" s="178"/>
      <c r="D136" s="178"/>
      <c r="E136" s="182"/>
      <c r="H136" s="165">
        <f t="shared" si="10"/>
      </c>
      <c r="I136" s="174">
        <f t="shared" si="11"/>
      </c>
      <c r="J136" s="165">
        <f t="shared" si="12"/>
      </c>
      <c r="K136" s="165">
        <f t="shared" si="13"/>
      </c>
      <c r="L136" s="165">
        <f t="shared" si="14"/>
      </c>
    </row>
    <row r="137" spans="3:12" ht="12.75">
      <c r="C137" s="178"/>
      <c r="D137" s="178"/>
      <c r="E137" s="182"/>
      <c r="H137" s="165">
        <f t="shared" si="10"/>
      </c>
      <c r="I137" s="174">
        <f t="shared" si="11"/>
      </c>
      <c r="J137" s="165">
        <f t="shared" si="12"/>
      </c>
      <c r="K137" s="165">
        <f t="shared" si="13"/>
      </c>
      <c r="L137" s="165">
        <f t="shared" si="14"/>
      </c>
    </row>
    <row r="138" spans="3:12" ht="12.75">
      <c r="C138" s="178"/>
      <c r="D138" s="178"/>
      <c r="E138" s="182"/>
      <c r="H138" s="165">
        <f t="shared" si="10"/>
      </c>
      <c r="I138" s="174">
        <f t="shared" si="11"/>
      </c>
      <c r="J138" s="165">
        <f t="shared" si="12"/>
      </c>
      <c r="K138" s="165">
        <f t="shared" si="13"/>
      </c>
      <c r="L138" s="165">
        <f t="shared" si="14"/>
      </c>
    </row>
    <row r="139" spans="3:12" ht="12.75">
      <c r="C139" s="178"/>
      <c r="D139" s="178"/>
      <c r="E139" s="182"/>
      <c r="H139" s="165">
        <f t="shared" si="10"/>
      </c>
      <c r="I139" s="174">
        <f t="shared" si="11"/>
      </c>
      <c r="J139" s="165">
        <f t="shared" si="12"/>
      </c>
      <c r="K139" s="165">
        <f t="shared" si="13"/>
      </c>
      <c r="L139" s="165">
        <f t="shared" si="14"/>
      </c>
    </row>
    <row r="140" spans="3:12" ht="12.75">
      <c r="C140" s="178"/>
      <c r="D140" s="178"/>
      <c r="E140" s="182"/>
      <c r="H140" s="165">
        <f t="shared" si="10"/>
      </c>
      <c r="I140" s="174">
        <f t="shared" si="11"/>
      </c>
      <c r="J140" s="165">
        <f t="shared" si="12"/>
      </c>
      <c r="K140" s="165">
        <f t="shared" si="13"/>
      </c>
      <c r="L140" s="165">
        <f t="shared" si="14"/>
      </c>
    </row>
    <row r="141" spans="3:5" ht="12.75">
      <c r="C141" s="178"/>
      <c r="D141" s="178"/>
      <c r="E141" s="182"/>
    </row>
    <row r="142" spans="3:5" ht="12.75">
      <c r="C142" s="178"/>
      <c r="D142" s="178"/>
      <c r="E142" s="182"/>
    </row>
    <row r="143" spans="3:5" ht="12.75">
      <c r="C143" s="178"/>
      <c r="D143" s="178"/>
      <c r="E143" s="182"/>
    </row>
    <row r="144" spans="3:5" ht="12.75">
      <c r="C144" s="178"/>
      <c r="D144" s="178"/>
      <c r="E144" s="182"/>
    </row>
    <row r="145" spans="3:5" ht="12.75">
      <c r="C145" s="178"/>
      <c r="D145" s="178"/>
      <c r="E145" s="182"/>
    </row>
    <row r="146" spans="3:5" ht="12.75">
      <c r="C146" s="178"/>
      <c r="D146" s="178"/>
      <c r="E146" s="182"/>
    </row>
    <row r="147" spans="3:5" ht="12.75">
      <c r="C147" s="178"/>
      <c r="D147" s="178"/>
      <c r="E147" s="182"/>
    </row>
    <row r="148" spans="3:5" ht="12.75">
      <c r="C148" s="178"/>
      <c r="D148" s="178"/>
      <c r="E148" s="182"/>
    </row>
    <row r="149" spans="3:5" ht="12.75">
      <c r="C149" s="178"/>
      <c r="D149" s="178"/>
      <c r="E149" s="182"/>
    </row>
    <row r="150" spans="3:5" ht="12.75">
      <c r="C150" s="178"/>
      <c r="D150" s="178"/>
      <c r="E150" s="182"/>
    </row>
    <row r="151" spans="3:5" ht="12.75">
      <c r="C151" s="178"/>
      <c r="D151" s="178"/>
      <c r="E151" s="182"/>
    </row>
    <row r="152" spans="3:5" ht="12.75">
      <c r="C152" s="178"/>
      <c r="D152" s="178"/>
      <c r="E152" s="182"/>
    </row>
    <row r="153" spans="3:5" ht="12.75">
      <c r="C153" s="178"/>
      <c r="D153" s="178"/>
      <c r="E153" s="182"/>
    </row>
    <row r="154" spans="3:5" ht="12.75">
      <c r="C154" s="178"/>
      <c r="D154" s="178"/>
      <c r="E154" s="182"/>
    </row>
    <row r="155" spans="3:5" ht="12.75">
      <c r="C155" s="178"/>
      <c r="D155" s="178"/>
      <c r="E155" s="182"/>
    </row>
    <row r="156" spans="3:5" ht="12.75">
      <c r="C156" s="178"/>
      <c r="D156" s="178"/>
      <c r="E156" s="182"/>
    </row>
    <row r="157" spans="3:5" ht="12.75">
      <c r="C157" s="178"/>
      <c r="D157" s="178"/>
      <c r="E157" s="182"/>
    </row>
    <row r="158" spans="3:5" ht="12.75">
      <c r="C158" s="178"/>
      <c r="D158" s="178"/>
      <c r="E158" s="182"/>
    </row>
    <row r="159" spans="3:5" ht="12.75">
      <c r="C159" s="178"/>
      <c r="D159" s="178"/>
      <c r="E159" s="182"/>
    </row>
    <row r="160" spans="3:5" ht="12.75">
      <c r="C160" s="178"/>
      <c r="D160" s="178"/>
      <c r="E160" s="182"/>
    </row>
    <row r="161" spans="3:5" ht="12.75">
      <c r="C161" s="178"/>
      <c r="D161" s="178"/>
      <c r="E161" s="182"/>
    </row>
    <row r="162" spans="3:5" ht="12.75">
      <c r="C162" s="178"/>
      <c r="D162" s="178"/>
      <c r="E162" s="182"/>
    </row>
    <row r="163" spans="3:5" ht="12.75">
      <c r="C163" s="178"/>
      <c r="D163" s="178"/>
      <c r="E163" s="182"/>
    </row>
    <row r="164" spans="3:5" ht="12.75">
      <c r="C164" s="178"/>
      <c r="D164" s="178"/>
      <c r="E164" s="182"/>
    </row>
    <row r="165" spans="3:5" ht="12.75">
      <c r="C165" s="178"/>
      <c r="D165" s="178"/>
      <c r="E165" s="182"/>
    </row>
    <row r="166" spans="3:5" ht="12.75">
      <c r="C166" s="178"/>
      <c r="D166" s="178"/>
      <c r="E166" s="182"/>
    </row>
    <row r="167" spans="3:5" ht="12.75">
      <c r="C167" s="178"/>
      <c r="D167" s="178"/>
      <c r="E167" s="182"/>
    </row>
    <row r="168" spans="3:5" ht="12.75">
      <c r="C168" s="178"/>
      <c r="D168" s="178"/>
      <c r="E168" s="182"/>
    </row>
    <row r="169" spans="3:5" ht="12.75">
      <c r="C169" s="178"/>
      <c r="D169" s="178"/>
      <c r="E169" s="182"/>
    </row>
    <row r="170" spans="3:5" ht="12.75">
      <c r="C170" s="178"/>
      <c r="D170" s="178"/>
      <c r="E170" s="182"/>
    </row>
    <row r="171" spans="3:5" ht="12.75">
      <c r="C171" s="178"/>
      <c r="D171" s="178"/>
      <c r="E171" s="182"/>
    </row>
    <row r="172" spans="3:5" ht="12.75">
      <c r="C172" s="178"/>
      <c r="D172" s="178"/>
      <c r="E172" s="182"/>
    </row>
    <row r="173" spans="3:5" ht="12.75">
      <c r="C173" s="178"/>
      <c r="D173" s="178"/>
      <c r="E173" s="182"/>
    </row>
    <row r="174" spans="3:5" ht="12.75">
      <c r="C174" s="178"/>
      <c r="D174" s="178"/>
      <c r="E174" s="182"/>
    </row>
    <row r="175" spans="3:5" ht="12.75">
      <c r="C175" s="178"/>
      <c r="D175" s="178"/>
      <c r="E175" s="182"/>
    </row>
    <row r="176" spans="3:5" ht="12.75">
      <c r="C176" s="178"/>
      <c r="D176" s="178"/>
      <c r="E176" s="182"/>
    </row>
    <row r="177" spans="3:5" ht="12.75">
      <c r="C177" s="178"/>
      <c r="D177" s="178"/>
      <c r="E177" s="182"/>
    </row>
    <row r="178" spans="3:5" ht="12.75">
      <c r="C178" s="178"/>
      <c r="D178" s="178"/>
      <c r="E178" s="182"/>
    </row>
    <row r="179" spans="3:5" ht="12.75">
      <c r="C179" s="178"/>
      <c r="D179" s="178"/>
      <c r="E179" s="182"/>
    </row>
    <row r="180" spans="3:5" ht="12.75">
      <c r="C180" s="178"/>
      <c r="D180" s="178"/>
      <c r="E180" s="182"/>
    </row>
    <row r="181" spans="3:5" ht="12.75">
      <c r="C181" s="178"/>
      <c r="D181" s="178"/>
      <c r="E181" s="182"/>
    </row>
    <row r="182" spans="3:5" ht="12.75">
      <c r="C182" s="178"/>
      <c r="D182" s="178"/>
      <c r="E182" s="182"/>
    </row>
    <row r="183" spans="3:5" ht="12.75">
      <c r="C183" s="178"/>
      <c r="D183" s="178"/>
      <c r="E183" s="182"/>
    </row>
    <row r="184" spans="3:5" ht="12.75">
      <c r="C184" s="178"/>
      <c r="D184" s="178"/>
      <c r="E184" s="182"/>
    </row>
    <row r="185" spans="3:5" ht="12.75">
      <c r="C185" s="178"/>
      <c r="D185" s="178"/>
      <c r="E185" s="182"/>
    </row>
    <row r="186" spans="3:5" ht="12.75">
      <c r="C186" s="178"/>
      <c r="D186" s="178"/>
      <c r="E186" s="182"/>
    </row>
    <row r="187" spans="3:5" ht="12.75">
      <c r="C187" s="178"/>
      <c r="D187" s="178"/>
      <c r="E187" s="182"/>
    </row>
    <row r="188" spans="3:5" ht="12.75">
      <c r="C188" s="178"/>
      <c r="D188" s="178"/>
      <c r="E188" s="182"/>
    </row>
    <row r="189" spans="3:5" ht="12.75">
      <c r="C189" s="178"/>
      <c r="D189" s="178"/>
      <c r="E189" s="182"/>
    </row>
    <row r="190" spans="3:5" ht="12.75">
      <c r="C190" s="178"/>
      <c r="D190" s="178"/>
      <c r="E190" s="182"/>
    </row>
    <row r="191" spans="3:5" ht="12.75">
      <c r="C191" s="178"/>
      <c r="D191" s="178"/>
      <c r="E191" s="182"/>
    </row>
    <row r="192" spans="3:5" ht="12.75">
      <c r="C192" s="178"/>
      <c r="D192" s="178"/>
      <c r="E192" s="182"/>
    </row>
    <row r="193" spans="3:5" ht="12.75">
      <c r="C193" s="178"/>
      <c r="D193" s="178"/>
      <c r="E193" s="182"/>
    </row>
    <row r="194" spans="3:5" ht="12.75">
      <c r="C194" s="178"/>
      <c r="D194" s="178"/>
      <c r="E194" s="182"/>
    </row>
    <row r="195" spans="3:5" ht="12.75">
      <c r="C195" s="178"/>
      <c r="D195" s="178"/>
      <c r="E195" s="182"/>
    </row>
    <row r="196" spans="3:5" ht="12.75">
      <c r="C196" s="178"/>
      <c r="D196" s="178"/>
      <c r="E196" s="182"/>
    </row>
    <row r="197" spans="3:5" ht="12.75">
      <c r="C197" s="178"/>
      <c r="D197" s="178"/>
      <c r="E197" s="182"/>
    </row>
    <row r="198" spans="3:5" ht="12.75">
      <c r="C198" s="178"/>
      <c r="D198" s="178"/>
      <c r="E198" s="182"/>
    </row>
    <row r="199" spans="3:5" ht="12.75">
      <c r="C199" s="178"/>
      <c r="D199" s="178"/>
      <c r="E199" s="182"/>
    </row>
    <row r="200" spans="3:5" ht="12.75">
      <c r="C200" s="178"/>
      <c r="D200" s="178"/>
      <c r="E200" s="182"/>
    </row>
    <row r="201" spans="3:5" ht="12.75">
      <c r="C201" s="178"/>
      <c r="D201" s="178"/>
      <c r="E201" s="182"/>
    </row>
    <row r="202" spans="3:5" ht="12.75">
      <c r="C202" s="178"/>
      <c r="D202" s="178"/>
      <c r="E202" s="182"/>
    </row>
    <row r="203" spans="3:5" ht="12.75">
      <c r="C203" s="178"/>
      <c r="D203" s="178"/>
      <c r="E203" s="182"/>
    </row>
    <row r="204" spans="3:5" ht="12.75">
      <c r="C204" s="178"/>
      <c r="D204" s="178"/>
      <c r="E204" s="182"/>
    </row>
    <row r="205" spans="3:5" ht="12.75">
      <c r="C205" s="178"/>
      <c r="D205" s="178"/>
      <c r="E205" s="182"/>
    </row>
    <row r="206" spans="3:5" ht="12.75">
      <c r="C206" s="178"/>
      <c r="D206" s="178"/>
      <c r="E206" s="182"/>
    </row>
    <row r="207" spans="3:5" ht="12.75">
      <c r="C207" s="178"/>
      <c r="D207" s="178"/>
      <c r="E207" s="182"/>
    </row>
  </sheetData>
  <sheetProtection sort="0"/>
  <mergeCells count="1">
    <mergeCell ref="A1:E1"/>
  </mergeCells>
  <printOptions horizontalCentered="1"/>
  <pageMargins left="0.1968503937007874" right="0.1968503937007874" top="0.984251968503937" bottom="0.984251968503937" header="0.5118110236220472" footer="0.5118110236220472"/>
  <pageSetup horizontalDpi="600" verticalDpi="600" orientation="portrait" paperSize="9" scale="97" r:id="rId1"/>
</worksheet>
</file>

<file path=xl/worksheets/sheet18.xml><?xml version="1.0" encoding="utf-8"?>
<worksheet xmlns="http://schemas.openxmlformats.org/spreadsheetml/2006/main" xmlns:r="http://schemas.openxmlformats.org/officeDocument/2006/relationships">
  <sheetPr codeName="List50"/>
  <dimension ref="A1:S303"/>
  <sheetViews>
    <sheetView view="pageBreakPreview" zoomScaleSheetLayoutView="100" zoomScalePageLayoutView="0" workbookViewId="0" topLeftCell="A1">
      <selection activeCell="A2" sqref="A2"/>
    </sheetView>
  </sheetViews>
  <sheetFormatPr defaultColWidth="9.00390625" defaultRowHeight="12.75"/>
  <cols>
    <col min="1" max="1" width="5.375" style="172" customWidth="1"/>
    <col min="2" max="2" width="5.00390625" style="163" customWidth="1"/>
    <col min="3" max="3" width="16.75390625" style="150" customWidth="1"/>
    <col min="4" max="4" width="21.875" style="150" customWidth="1"/>
    <col min="5" max="5" width="4.375" style="173" customWidth="1"/>
    <col min="6" max="6" width="5.875" style="150" customWidth="1"/>
    <col min="7" max="7" width="9.125" style="150" customWidth="1"/>
    <col min="8" max="8" width="5.625" style="150" customWidth="1"/>
    <col min="9" max="10" width="9.125" style="150" customWidth="1"/>
    <col min="11" max="11" width="7.375" style="150" customWidth="1"/>
    <col min="12" max="12" width="7.00390625" style="150" customWidth="1"/>
    <col min="13" max="13" width="9.125" style="150" customWidth="1"/>
    <col min="14" max="14" width="4.25390625" style="150" customWidth="1"/>
    <col min="15" max="15" width="3.25390625" style="150" customWidth="1"/>
    <col min="16" max="16" width="5.125" style="150" customWidth="1"/>
    <col min="17" max="16384" width="9.125" style="150" customWidth="1"/>
  </cols>
  <sheetData>
    <row r="1" spans="1:17" ht="20.25">
      <c r="A1" s="323" t="s">
        <v>132</v>
      </c>
      <c r="B1" s="323"/>
      <c r="C1" s="323"/>
      <c r="D1" s="323"/>
      <c r="E1" s="323"/>
      <c r="F1" s="150" t="e">
        <f>SUM(F4:F120)</f>
        <v>#REF!</v>
      </c>
      <c r="P1" s="152"/>
      <c r="Q1" s="168" t="s">
        <v>42</v>
      </c>
    </row>
    <row r="2" spans="1:17" s="164" customFormat="1" ht="16.5" customHeight="1" thickBot="1">
      <c r="A2" s="169"/>
      <c r="B2" s="170"/>
      <c r="C2" s="171" t="s">
        <v>0</v>
      </c>
      <c r="D2" s="171" t="s">
        <v>3</v>
      </c>
      <c r="E2" s="171" t="s">
        <v>2</v>
      </c>
      <c r="P2" s="150"/>
      <c r="Q2" s="168" t="s">
        <v>43</v>
      </c>
    </row>
    <row r="3" spans="8:19" ht="12" customHeight="1" thickTop="1">
      <c r="H3" s="165">
        <f>IF(F3="","",E3)</f>
      </c>
      <c r="I3" s="174">
        <f>IF(F3="","",B3)</f>
      </c>
      <c r="J3" s="165">
        <f>IF(F3="","",D3)</f>
      </c>
      <c r="K3" s="165">
        <f>IF(F3="","",C3)</f>
      </c>
      <c r="L3" s="165">
        <f>IF(F3="","",F3)</f>
      </c>
      <c r="O3" s="165"/>
      <c r="P3" s="165"/>
      <c r="Q3" s="175"/>
      <c r="R3" s="176"/>
      <c r="S3" s="176"/>
    </row>
    <row r="4" spans="1:19" ht="12.75">
      <c r="A4" s="172">
        <v>1</v>
      </c>
      <c r="B4" s="177" t="e">
        <f>#REF!</f>
        <v>#REF!</v>
      </c>
      <c r="C4" s="178" t="e">
        <f>#REF!</f>
        <v>#REF!</v>
      </c>
      <c r="D4" s="178" t="e">
        <f>#REF!</f>
        <v>#REF!</v>
      </c>
      <c r="E4" s="178" t="e">
        <f>#REF!</f>
        <v>#REF!</v>
      </c>
      <c r="F4" s="150" t="e">
        <f>IF(#REF!="","",#REF!)</f>
        <v>#REF!</v>
      </c>
      <c r="H4" s="165">
        <v>20</v>
      </c>
      <c r="I4" s="174">
        <v>20</v>
      </c>
      <c r="J4" s="165" t="s">
        <v>123</v>
      </c>
      <c r="K4" s="165" t="s">
        <v>160</v>
      </c>
      <c r="L4" s="165">
        <v>1</v>
      </c>
      <c r="M4" s="165"/>
      <c r="N4" s="165"/>
      <c r="O4" s="165"/>
      <c r="P4" s="176"/>
      <c r="Q4" s="175"/>
      <c r="R4" s="176"/>
      <c r="S4" s="176"/>
    </row>
    <row r="5" spans="1:19" ht="12.75">
      <c r="A5" s="172">
        <v>2</v>
      </c>
      <c r="B5" s="177" t="e">
        <f>#REF!</f>
        <v>#REF!</v>
      </c>
      <c r="C5" s="178" t="e">
        <f>#REF!</f>
        <v>#REF!</v>
      </c>
      <c r="D5" s="178" t="e">
        <f>#REF!</f>
        <v>#REF!</v>
      </c>
      <c r="E5" s="178" t="e">
        <f>#REF!</f>
        <v>#REF!</v>
      </c>
      <c r="F5" s="150" t="e">
        <f>IF(#REF!="","",#REF!)</f>
        <v>#REF!</v>
      </c>
      <c r="H5" s="165">
        <v>22</v>
      </c>
      <c r="I5" s="174">
        <v>22</v>
      </c>
      <c r="J5" s="165" t="s">
        <v>124</v>
      </c>
      <c r="K5" s="165" t="s">
        <v>162</v>
      </c>
      <c r="L5" s="165">
        <v>1</v>
      </c>
      <c r="M5" s="165"/>
      <c r="N5" s="165"/>
      <c r="O5" s="165"/>
      <c r="P5" s="176"/>
      <c r="Q5" s="175"/>
      <c r="R5" s="176"/>
      <c r="S5" s="176"/>
    </row>
    <row r="6" spans="1:19" ht="12.75">
      <c r="A6" s="172">
        <v>3</v>
      </c>
      <c r="B6" s="177" t="e">
        <f>#REF!</f>
        <v>#REF!</v>
      </c>
      <c r="C6" s="178" t="e">
        <f>#REF!</f>
        <v>#REF!</v>
      </c>
      <c r="D6" s="178" t="e">
        <f>#REF!</f>
        <v>#REF!</v>
      </c>
      <c r="E6" s="178" t="e">
        <f>#REF!</f>
        <v>#REF!</v>
      </c>
      <c r="F6" s="150" t="e">
        <f>IF(#REF!="","",#REF!)</f>
        <v>#REF!</v>
      </c>
      <c r="H6" s="165">
        <v>26</v>
      </c>
      <c r="I6" s="174">
        <v>26</v>
      </c>
      <c r="J6" s="165" t="s">
        <v>247</v>
      </c>
      <c r="K6" s="165" t="s">
        <v>165</v>
      </c>
      <c r="L6" s="165">
        <v>1</v>
      </c>
      <c r="M6" s="165"/>
      <c r="N6" s="165"/>
      <c r="O6" s="165"/>
      <c r="P6" s="176"/>
      <c r="Q6" s="175"/>
      <c r="R6" s="176"/>
      <c r="S6" s="176"/>
    </row>
    <row r="7" spans="1:19" ht="12.75">
      <c r="A7" s="172">
        <v>4</v>
      </c>
      <c r="B7" s="177" t="e">
        <f>#REF!</f>
        <v>#REF!</v>
      </c>
      <c r="C7" s="178" t="e">
        <f>#REF!</f>
        <v>#REF!</v>
      </c>
      <c r="D7" s="178" t="e">
        <f>#REF!</f>
        <v>#REF!</v>
      </c>
      <c r="E7" s="178" t="e">
        <f>#REF!</f>
        <v>#REF!</v>
      </c>
      <c r="F7" s="150" t="e">
        <f>IF(#REF!="","",#REF!)</f>
        <v>#REF!</v>
      </c>
      <c r="H7" s="165">
        <v>33</v>
      </c>
      <c r="I7" s="174">
        <v>33</v>
      </c>
      <c r="J7" s="165" t="s">
        <v>79</v>
      </c>
      <c r="K7" s="165" t="s">
        <v>171</v>
      </c>
      <c r="L7" s="165">
        <v>1</v>
      </c>
      <c r="M7" s="165"/>
      <c r="N7" s="165"/>
      <c r="O7" s="165"/>
      <c r="P7" s="176"/>
      <c r="Q7" s="175"/>
      <c r="R7" s="176"/>
      <c r="S7" s="176"/>
    </row>
    <row r="8" spans="1:19" ht="12.75">
      <c r="A8" s="172">
        <v>5</v>
      </c>
      <c r="B8" s="177" t="e">
        <f>#REF!</f>
        <v>#REF!</v>
      </c>
      <c r="C8" s="178" t="e">
        <f>#REF!</f>
        <v>#REF!</v>
      </c>
      <c r="D8" s="178" t="e">
        <f>#REF!</f>
        <v>#REF!</v>
      </c>
      <c r="E8" s="178" t="e">
        <f>#REF!</f>
        <v>#REF!</v>
      </c>
      <c r="F8" s="150" t="e">
        <f>IF(#REF!="","",#REF!)</f>
        <v>#REF!</v>
      </c>
      <c r="H8" s="165">
        <v>36</v>
      </c>
      <c r="I8" s="174">
        <v>36</v>
      </c>
      <c r="J8" s="165" t="s">
        <v>123</v>
      </c>
      <c r="K8" s="165" t="s">
        <v>172</v>
      </c>
      <c r="L8" s="165">
        <v>1</v>
      </c>
      <c r="M8" s="165"/>
      <c r="N8" s="165"/>
      <c r="O8" s="165"/>
      <c r="P8" s="176"/>
      <c r="Q8" s="175"/>
      <c r="R8" s="176"/>
      <c r="S8" s="176"/>
    </row>
    <row r="9" spans="1:19" ht="12.75">
      <c r="A9" s="172">
        <v>6</v>
      </c>
      <c r="B9" s="177" t="e">
        <f>#REF!</f>
        <v>#REF!</v>
      </c>
      <c r="C9" s="178" t="e">
        <f>#REF!</f>
        <v>#REF!</v>
      </c>
      <c r="D9" s="178" t="e">
        <f>#REF!</f>
        <v>#REF!</v>
      </c>
      <c r="E9" s="178" t="e">
        <f>#REF!</f>
        <v>#REF!</v>
      </c>
      <c r="F9" s="150" t="e">
        <f>IF(#REF!="","",#REF!)</f>
        <v>#REF!</v>
      </c>
      <c r="H9" s="165">
        <v>40</v>
      </c>
      <c r="I9" s="174">
        <v>40</v>
      </c>
      <c r="J9" s="165" t="s">
        <v>123</v>
      </c>
      <c r="K9" s="165" t="s">
        <v>176</v>
      </c>
      <c r="L9" s="165">
        <v>1</v>
      </c>
      <c r="M9" s="165"/>
      <c r="N9" s="165"/>
      <c r="O9" s="165"/>
      <c r="P9" s="176"/>
      <c r="Q9" s="175"/>
      <c r="R9" s="176"/>
      <c r="S9" s="176"/>
    </row>
    <row r="10" spans="1:19" ht="12.75">
      <c r="A10" s="172">
        <v>7</v>
      </c>
      <c r="B10" s="177" t="e">
        <f>#REF!</f>
        <v>#REF!</v>
      </c>
      <c r="C10" s="178" t="e">
        <f>#REF!</f>
        <v>#REF!</v>
      </c>
      <c r="D10" s="178" t="e">
        <f>#REF!</f>
        <v>#REF!</v>
      </c>
      <c r="E10" s="178" t="e">
        <f>#REF!</f>
        <v>#REF!</v>
      </c>
      <c r="F10" s="150" t="e">
        <f>IF(#REF!="","",#REF!)</f>
        <v>#REF!</v>
      </c>
      <c r="H10" s="165">
        <v>42.5</v>
      </c>
      <c r="I10" s="174">
        <v>43</v>
      </c>
      <c r="J10" s="165" t="s">
        <v>257</v>
      </c>
      <c r="K10" s="165" t="s">
        <v>179</v>
      </c>
      <c r="L10" s="165">
        <v>1</v>
      </c>
      <c r="M10" s="165"/>
      <c r="N10" s="165"/>
      <c r="O10" s="165"/>
      <c r="P10" s="176"/>
      <c r="Q10" s="175"/>
      <c r="R10" s="176"/>
      <c r="S10" s="176"/>
    </row>
    <row r="11" spans="1:19" ht="12.75">
      <c r="A11" s="172">
        <v>8</v>
      </c>
      <c r="B11" s="177" t="e">
        <f>#REF!</f>
        <v>#REF!</v>
      </c>
      <c r="C11" s="178" t="e">
        <f>#REF!</f>
        <v>#REF!</v>
      </c>
      <c r="D11" s="178" t="e">
        <f>#REF!</f>
        <v>#REF!</v>
      </c>
      <c r="E11" s="178" t="e">
        <f>#REF!</f>
        <v>#REF!</v>
      </c>
      <c r="F11" s="150" t="e">
        <f>IF(#REF!="","",#REF!)</f>
        <v>#REF!</v>
      </c>
      <c r="H11" s="165">
        <v>42.5</v>
      </c>
      <c r="I11" s="174">
        <v>42</v>
      </c>
      <c r="J11" s="165" t="s">
        <v>256</v>
      </c>
      <c r="K11" s="165" t="s">
        <v>178</v>
      </c>
      <c r="L11" s="165">
        <v>1</v>
      </c>
      <c r="M11" s="165"/>
      <c r="N11" s="165"/>
      <c r="O11" s="165"/>
      <c r="P11" s="176"/>
      <c r="Q11" s="175"/>
      <c r="R11" s="176"/>
      <c r="S11" s="176"/>
    </row>
    <row r="12" spans="1:19" ht="12.75">
      <c r="A12" s="172">
        <v>9</v>
      </c>
      <c r="B12" s="177" t="e">
        <f>#REF!</f>
        <v>#REF!</v>
      </c>
      <c r="C12" s="178" t="e">
        <f>#REF!</f>
        <v>#REF!</v>
      </c>
      <c r="D12" s="178" t="e">
        <f>#REF!</f>
        <v>#REF!</v>
      </c>
      <c r="E12" s="178" t="e">
        <f>#REF!</f>
        <v>#REF!</v>
      </c>
      <c r="F12" s="150" t="e">
        <f>IF(#REF!="","",#REF!)</f>
        <v>#REF!</v>
      </c>
      <c r="H12" s="165">
        <v>45</v>
      </c>
      <c r="I12" s="174">
        <v>45</v>
      </c>
      <c r="J12" s="165" t="s">
        <v>258</v>
      </c>
      <c r="K12" s="165" t="s">
        <v>181</v>
      </c>
      <c r="L12" s="165">
        <v>1</v>
      </c>
      <c r="M12" s="165"/>
      <c r="N12" s="165"/>
      <c r="O12" s="165"/>
      <c r="P12" s="176"/>
      <c r="Q12" s="175"/>
      <c r="R12" s="176"/>
      <c r="S12" s="176"/>
    </row>
    <row r="13" spans="1:19" ht="12.75">
      <c r="A13" s="172">
        <v>10</v>
      </c>
      <c r="B13" s="177" t="e">
        <f>#REF!</f>
        <v>#REF!</v>
      </c>
      <c r="C13" s="178" t="e">
        <f>#REF!</f>
        <v>#REF!</v>
      </c>
      <c r="D13" s="178" t="e">
        <f>#REF!</f>
        <v>#REF!</v>
      </c>
      <c r="E13" s="178" t="e">
        <f>#REF!</f>
        <v>#REF!</v>
      </c>
      <c r="F13" s="150" t="e">
        <f>IF(#REF!="","",#REF!)</f>
        <v>#REF!</v>
      </c>
      <c r="H13" s="165">
        <v>54</v>
      </c>
      <c r="I13" s="174">
        <v>54</v>
      </c>
      <c r="J13" s="165" t="s">
        <v>261</v>
      </c>
      <c r="K13" s="165" t="s">
        <v>189</v>
      </c>
      <c r="L13" s="165">
        <v>1</v>
      </c>
      <c r="M13" s="165"/>
      <c r="N13" s="165"/>
      <c r="O13" s="165"/>
      <c r="P13" s="176"/>
      <c r="Q13" s="175"/>
      <c r="R13" s="176"/>
      <c r="S13" s="176"/>
    </row>
    <row r="14" spans="1:19" ht="12.75">
      <c r="A14" s="172">
        <v>11</v>
      </c>
      <c r="B14" s="177" t="e">
        <f>#REF!</f>
        <v>#REF!</v>
      </c>
      <c r="C14" s="178" t="e">
        <f>#REF!</f>
        <v>#REF!</v>
      </c>
      <c r="D14" s="178" t="e">
        <f>#REF!</f>
        <v>#REF!</v>
      </c>
      <c r="E14" s="178" t="e">
        <f>#REF!</f>
        <v>#REF!</v>
      </c>
      <c r="F14" s="150" t="e">
        <f>IF(#REF!="","",#REF!)</f>
        <v>#REF!</v>
      </c>
      <c r="H14" s="165">
        <v>55</v>
      </c>
      <c r="I14" s="174">
        <v>55</v>
      </c>
      <c r="J14" s="165" t="s">
        <v>262</v>
      </c>
      <c r="K14" s="165" t="s">
        <v>190</v>
      </c>
      <c r="L14" s="165">
        <v>1</v>
      </c>
      <c r="M14" s="165"/>
      <c r="N14" s="165"/>
      <c r="O14" s="165"/>
      <c r="P14" s="176"/>
      <c r="Q14" s="175"/>
      <c r="R14" s="176"/>
      <c r="S14" s="176"/>
    </row>
    <row r="15" spans="1:19" ht="12.75">
      <c r="A15" s="172">
        <v>12</v>
      </c>
      <c r="B15" s="177" t="e">
        <f>#REF!</f>
        <v>#REF!</v>
      </c>
      <c r="C15" s="178" t="e">
        <f>#REF!</f>
        <v>#REF!</v>
      </c>
      <c r="D15" s="178" t="e">
        <f>#REF!</f>
        <v>#REF!</v>
      </c>
      <c r="E15" s="178" t="e">
        <f>#REF!</f>
        <v>#REF!</v>
      </c>
      <c r="F15" s="150" t="e">
        <f>IF(#REF!="","",#REF!)</f>
        <v>#REF!</v>
      </c>
      <c r="H15" s="165">
        <v>56</v>
      </c>
      <c r="I15" s="174">
        <v>56</v>
      </c>
      <c r="J15" s="165" t="s">
        <v>263</v>
      </c>
      <c r="K15" s="165" t="s">
        <v>191</v>
      </c>
      <c r="L15" s="165">
        <v>1</v>
      </c>
      <c r="M15" s="165"/>
      <c r="N15" s="165"/>
      <c r="O15" s="165"/>
      <c r="P15" s="176"/>
      <c r="Q15" s="175"/>
      <c r="R15" s="176"/>
      <c r="S15" s="176"/>
    </row>
    <row r="16" spans="1:19" ht="12.75">
      <c r="A16" s="172">
        <v>13</v>
      </c>
      <c r="B16" s="177" t="e">
        <f>#REF!</f>
        <v>#REF!</v>
      </c>
      <c r="C16" s="178" t="e">
        <f>#REF!</f>
        <v>#REF!</v>
      </c>
      <c r="D16" s="178" t="e">
        <f>#REF!</f>
        <v>#REF!</v>
      </c>
      <c r="E16" s="178" t="e">
        <f>#REF!</f>
        <v>#REF!</v>
      </c>
      <c r="F16" s="150" t="e">
        <f>IF(#REF!="","",#REF!)</f>
        <v>#REF!</v>
      </c>
      <c r="H16" s="165">
        <v>58</v>
      </c>
      <c r="I16" s="174">
        <v>58</v>
      </c>
      <c r="J16" s="165" t="s">
        <v>35</v>
      </c>
      <c r="K16" s="165" t="s">
        <v>193</v>
      </c>
      <c r="L16" s="165">
        <v>1</v>
      </c>
      <c r="M16" s="165"/>
      <c r="N16" s="165"/>
      <c r="O16" s="165"/>
      <c r="P16" s="176"/>
      <c r="Q16" s="175"/>
      <c r="R16" s="176"/>
      <c r="S16" s="176"/>
    </row>
    <row r="17" spans="1:19" ht="12.75">
      <c r="A17" s="172">
        <v>14</v>
      </c>
      <c r="B17" s="177" t="e">
        <f>#REF!</f>
        <v>#REF!</v>
      </c>
      <c r="C17" s="178" t="e">
        <f>#REF!</f>
        <v>#REF!</v>
      </c>
      <c r="D17" s="178" t="e">
        <f>#REF!</f>
        <v>#REF!</v>
      </c>
      <c r="E17" s="178" t="e">
        <f>#REF!</f>
        <v>#REF!</v>
      </c>
      <c r="F17" s="150" t="e">
        <f>IF(#REF!="","",#REF!)</f>
        <v>#REF!</v>
      </c>
      <c r="H17" s="165">
        <v>59</v>
      </c>
      <c r="I17" s="174">
        <v>59</v>
      </c>
      <c r="J17" s="165" t="s">
        <v>35</v>
      </c>
      <c r="K17" s="165" t="s">
        <v>194</v>
      </c>
      <c r="L17" s="165">
        <v>1</v>
      </c>
      <c r="M17" s="165"/>
      <c r="N17" s="165"/>
      <c r="O17" s="165"/>
      <c r="P17" s="176"/>
      <c r="Q17" s="175"/>
      <c r="R17" s="176"/>
      <c r="S17" s="176"/>
    </row>
    <row r="18" spans="1:19" ht="12.75">
      <c r="A18" s="172">
        <v>15</v>
      </c>
      <c r="B18" s="177" t="e">
        <f>#REF!</f>
        <v>#REF!</v>
      </c>
      <c r="C18" s="178" t="e">
        <f>#REF!</f>
        <v>#REF!</v>
      </c>
      <c r="D18" s="178" t="e">
        <f>#REF!</f>
        <v>#REF!</v>
      </c>
      <c r="E18" s="178" t="e">
        <f>#REF!</f>
        <v>#REF!</v>
      </c>
      <c r="F18" s="150" t="e">
        <f>IF(#REF!="","",#REF!)</f>
        <v>#REF!</v>
      </c>
      <c r="H18" s="165">
        <v>61</v>
      </c>
      <c r="I18" s="174">
        <v>61</v>
      </c>
      <c r="J18" s="165" t="s">
        <v>265</v>
      </c>
      <c r="K18" s="165" t="s">
        <v>196</v>
      </c>
      <c r="L18" s="165">
        <v>1</v>
      </c>
      <c r="M18" s="165"/>
      <c r="N18" s="165"/>
      <c r="P18" s="176"/>
      <c r="Q18" s="175"/>
      <c r="R18" s="176"/>
      <c r="S18" s="176"/>
    </row>
    <row r="19" spans="1:19" ht="12.75">
      <c r="A19" s="172">
        <v>16</v>
      </c>
      <c r="B19" s="177" t="e">
        <f>#REF!</f>
        <v>#REF!</v>
      </c>
      <c r="C19" s="178" t="e">
        <f>#REF!</f>
        <v>#REF!</v>
      </c>
      <c r="D19" s="178" t="e">
        <f>#REF!</f>
        <v>#REF!</v>
      </c>
      <c r="E19" s="178" t="e">
        <f>#REF!</f>
        <v>#REF!</v>
      </c>
      <c r="F19" s="150" t="e">
        <f>IF(#REF!="","",#REF!)</f>
        <v>#REF!</v>
      </c>
      <c r="H19" s="165">
        <v>62</v>
      </c>
      <c r="I19" s="174">
        <v>62</v>
      </c>
      <c r="J19" s="165" t="s">
        <v>266</v>
      </c>
      <c r="K19" s="165" t="s">
        <v>197</v>
      </c>
      <c r="L19" s="165">
        <v>1</v>
      </c>
      <c r="M19" s="165"/>
      <c r="N19" s="165"/>
      <c r="P19" s="176"/>
      <c r="Q19" s="175"/>
      <c r="R19" s="176"/>
      <c r="S19" s="176"/>
    </row>
    <row r="20" spans="1:19" ht="12.75">
      <c r="A20" s="172">
        <v>17</v>
      </c>
      <c r="B20" s="177" t="e">
        <f>#REF!</f>
        <v>#REF!</v>
      </c>
      <c r="C20" s="178" t="e">
        <f>#REF!</f>
        <v>#REF!</v>
      </c>
      <c r="D20" s="178" t="e">
        <f>#REF!</f>
        <v>#REF!</v>
      </c>
      <c r="E20" s="178" t="e">
        <f>#REF!</f>
        <v>#REF!</v>
      </c>
      <c r="F20" s="150" t="e">
        <f>IF(#REF!="","",#REF!)</f>
        <v>#REF!</v>
      </c>
      <c r="H20" s="165">
        <v>63</v>
      </c>
      <c r="I20" s="174">
        <v>63</v>
      </c>
      <c r="J20" s="165" t="s">
        <v>267</v>
      </c>
      <c r="K20" s="165" t="s">
        <v>198</v>
      </c>
      <c r="L20" s="165">
        <v>1</v>
      </c>
      <c r="M20" s="165"/>
      <c r="N20" s="165"/>
      <c r="P20" s="176"/>
      <c r="Q20" s="175"/>
      <c r="R20" s="176"/>
      <c r="S20" s="176"/>
    </row>
    <row r="21" spans="1:19" ht="12.75">
      <c r="A21" s="172">
        <v>18</v>
      </c>
      <c r="B21" s="177" t="e">
        <f>#REF!</f>
        <v>#REF!</v>
      </c>
      <c r="C21" s="178" t="e">
        <f>#REF!</f>
        <v>#REF!</v>
      </c>
      <c r="D21" s="178" t="e">
        <f>#REF!</f>
        <v>#REF!</v>
      </c>
      <c r="E21" s="178" t="e">
        <f>#REF!</f>
        <v>#REF!</v>
      </c>
      <c r="F21" s="150" t="e">
        <f>IF(#REF!="","",#REF!)</f>
        <v>#REF!</v>
      </c>
      <c r="H21" s="165">
        <v>68</v>
      </c>
      <c r="I21" s="174">
        <v>68</v>
      </c>
      <c r="J21" s="165" t="s">
        <v>269</v>
      </c>
      <c r="K21" s="165" t="s">
        <v>200</v>
      </c>
      <c r="L21" s="165">
        <v>1</v>
      </c>
      <c r="M21" s="165"/>
      <c r="N21" s="165"/>
      <c r="P21" s="176"/>
      <c r="Q21" s="175"/>
      <c r="R21" s="176"/>
      <c r="S21" s="176"/>
    </row>
    <row r="22" spans="1:19" ht="12.75">
      <c r="A22" s="172">
        <v>19</v>
      </c>
      <c r="B22" s="177" t="e">
        <f>#REF!</f>
        <v>#REF!</v>
      </c>
      <c r="C22" s="178" t="e">
        <f>#REF!</f>
        <v>#REF!</v>
      </c>
      <c r="D22" s="178" t="e">
        <f>#REF!</f>
        <v>#REF!</v>
      </c>
      <c r="E22" s="178" t="e">
        <f>#REF!</f>
        <v>#REF!</v>
      </c>
      <c r="F22" s="150" t="e">
        <f>IF(#REF!="","",#REF!)</f>
        <v>#REF!</v>
      </c>
      <c r="H22" s="165">
        <v>71.5</v>
      </c>
      <c r="I22" s="174">
        <v>71</v>
      </c>
      <c r="J22" s="165" t="s">
        <v>125</v>
      </c>
      <c r="K22" s="165" t="s">
        <v>202</v>
      </c>
      <c r="L22" s="165">
        <v>1</v>
      </c>
      <c r="M22" s="165"/>
      <c r="N22" s="165"/>
      <c r="P22" s="176"/>
      <c r="Q22" s="175"/>
      <c r="R22" s="176"/>
      <c r="S22" s="176"/>
    </row>
    <row r="23" spans="1:19" ht="12.75">
      <c r="A23" s="172">
        <v>20</v>
      </c>
      <c r="B23" s="177" t="e">
        <f>#REF!</f>
        <v>#REF!</v>
      </c>
      <c r="C23" s="178" t="e">
        <f>#REF!</f>
        <v>#REF!</v>
      </c>
      <c r="D23" s="178" t="e">
        <f>#REF!</f>
        <v>#REF!</v>
      </c>
      <c r="E23" s="178" t="e">
        <f>#REF!</f>
        <v>#REF!</v>
      </c>
      <c r="F23" s="150" t="e">
        <f>IF(#REF!="","",#REF!)</f>
        <v>#REF!</v>
      </c>
      <c r="H23" s="165">
        <v>74</v>
      </c>
      <c r="I23" s="174">
        <v>74</v>
      </c>
      <c r="J23" s="165" t="s">
        <v>271</v>
      </c>
      <c r="K23" s="165" t="s">
        <v>203</v>
      </c>
      <c r="L23" s="165">
        <v>1</v>
      </c>
      <c r="M23" s="165"/>
      <c r="N23" s="165"/>
      <c r="P23" s="176"/>
      <c r="Q23" s="175"/>
      <c r="R23" s="176"/>
      <c r="S23" s="176"/>
    </row>
    <row r="24" spans="1:19" ht="12.75">
      <c r="A24" s="172">
        <v>21</v>
      </c>
      <c r="B24" s="177" t="e">
        <f>#REF!</f>
        <v>#REF!</v>
      </c>
      <c r="C24" s="178" t="e">
        <f>#REF!</f>
        <v>#REF!</v>
      </c>
      <c r="D24" s="178" t="e">
        <f>#REF!</f>
        <v>#REF!</v>
      </c>
      <c r="E24" s="178" t="e">
        <f>#REF!</f>
        <v>#REF!</v>
      </c>
      <c r="F24" s="150" t="e">
        <f>IF(#REF!="","",#REF!)</f>
        <v>#REF!</v>
      </c>
      <c r="H24" s="165">
        <v>77</v>
      </c>
      <c r="I24" s="174">
        <v>77</v>
      </c>
      <c r="J24" s="165" t="s">
        <v>273</v>
      </c>
      <c r="K24" s="165" t="s">
        <v>205</v>
      </c>
      <c r="L24" s="165">
        <v>1</v>
      </c>
      <c r="M24" s="165"/>
      <c r="N24" s="165"/>
      <c r="P24" s="176"/>
      <c r="Q24" s="175"/>
      <c r="R24" s="176"/>
      <c r="S24" s="176"/>
    </row>
    <row r="25" spans="1:19" ht="12.75">
      <c r="A25" s="172">
        <v>22</v>
      </c>
      <c r="B25" s="177" t="e">
        <f>#REF!</f>
        <v>#REF!</v>
      </c>
      <c r="C25" s="178" t="e">
        <f>#REF!</f>
        <v>#REF!</v>
      </c>
      <c r="D25" s="178" t="e">
        <f>#REF!</f>
        <v>#REF!</v>
      </c>
      <c r="E25" s="178" t="e">
        <f>#REF!</f>
        <v>#REF!</v>
      </c>
      <c r="F25" s="150" t="e">
        <f>IF(#REF!="","",#REF!)</f>
        <v>#REF!</v>
      </c>
      <c r="H25" s="165">
        <v>78</v>
      </c>
      <c r="I25" s="174">
        <v>78</v>
      </c>
      <c r="J25" s="165" t="s">
        <v>96</v>
      </c>
      <c r="K25" s="165" t="s">
        <v>206</v>
      </c>
      <c r="L25" s="165">
        <v>1</v>
      </c>
      <c r="M25" s="165"/>
      <c r="N25" s="165"/>
      <c r="P25" s="176"/>
      <c r="Q25" s="175"/>
      <c r="R25" s="176"/>
      <c r="S25" s="176"/>
    </row>
    <row r="26" spans="1:19" ht="12.75">
      <c r="A26" s="172">
        <v>23</v>
      </c>
      <c r="B26" s="177" t="e">
        <f>#REF!</f>
        <v>#REF!</v>
      </c>
      <c r="C26" s="178" t="e">
        <f>#REF!</f>
        <v>#REF!</v>
      </c>
      <c r="D26" s="178" t="e">
        <f>#REF!</f>
        <v>#REF!</v>
      </c>
      <c r="E26" s="178" t="e">
        <f>#REF!</f>
        <v>#REF!</v>
      </c>
      <c r="F26" s="150" t="e">
        <f>IF(#REF!="","",#REF!)</f>
        <v>#REF!</v>
      </c>
      <c r="H26" s="165">
        <v>80</v>
      </c>
      <c r="I26" s="174">
        <v>80</v>
      </c>
      <c r="J26" s="165" t="s">
        <v>127</v>
      </c>
      <c r="K26" s="165" t="s">
        <v>208</v>
      </c>
      <c r="L26" s="165">
        <v>1</v>
      </c>
      <c r="M26" s="165"/>
      <c r="N26" s="165"/>
      <c r="P26" s="176"/>
      <c r="Q26" s="175"/>
      <c r="R26" s="176"/>
      <c r="S26" s="176"/>
    </row>
    <row r="27" spans="1:19" ht="12.75">
      <c r="A27" s="172">
        <v>24</v>
      </c>
      <c r="B27" s="177" t="e">
        <f>#REF!</f>
        <v>#REF!</v>
      </c>
      <c r="C27" s="178" t="e">
        <f>#REF!</f>
        <v>#REF!</v>
      </c>
      <c r="D27" s="178" t="e">
        <f>#REF!</f>
        <v>#REF!</v>
      </c>
      <c r="E27" s="178" t="e">
        <f>#REF!</f>
        <v>#REF!</v>
      </c>
      <c r="F27" s="150" t="e">
        <f>IF(#REF!="","",#REF!)</f>
        <v>#REF!</v>
      </c>
      <c r="H27" s="165">
        <v>87</v>
      </c>
      <c r="I27" s="174">
        <v>87</v>
      </c>
      <c r="J27" s="165" t="s">
        <v>246</v>
      </c>
      <c r="K27" s="165" t="s">
        <v>213</v>
      </c>
      <c r="L27" s="165">
        <v>1</v>
      </c>
      <c r="M27" s="165"/>
      <c r="N27" s="165"/>
      <c r="P27" s="176"/>
      <c r="Q27" s="175"/>
      <c r="R27" s="176"/>
      <c r="S27" s="176"/>
    </row>
    <row r="28" spans="1:14" ht="12.75">
      <c r="A28" s="172">
        <v>25</v>
      </c>
      <c r="B28" s="177" t="e">
        <f>#REF!</f>
        <v>#REF!</v>
      </c>
      <c r="C28" s="178" t="e">
        <f>#REF!</f>
        <v>#REF!</v>
      </c>
      <c r="D28" s="178" t="e">
        <f>#REF!</f>
        <v>#REF!</v>
      </c>
      <c r="E28" s="178" t="e">
        <f>#REF!</f>
        <v>#REF!</v>
      </c>
      <c r="F28" s="150" t="e">
        <f>IF(#REF!="","",#REF!)</f>
        <v>#REF!</v>
      </c>
      <c r="H28" s="165">
        <v>89.5</v>
      </c>
      <c r="I28" s="174">
        <v>90</v>
      </c>
      <c r="J28" s="165" t="s">
        <v>247</v>
      </c>
      <c r="K28" s="165" t="s">
        <v>216</v>
      </c>
      <c r="L28" s="165">
        <v>1</v>
      </c>
      <c r="M28" s="165"/>
      <c r="N28" s="165"/>
    </row>
    <row r="29" spans="1:14" ht="12.75">
      <c r="A29" s="172">
        <v>26</v>
      </c>
      <c r="B29" s="177" t="e">
        <f>#REF!</f>
        <v>#REF!</v>
      </c>
      <c r="C29" s="178" t="e">
        <f>#REF!</f>
        <v>#REF!</v>
      </c>
      <c r="D29" s="178" t="e">
        <f>#REF!</f>
        <v>#REF!</v>
      </c>
      <c r="E29" s="178" t="e">
        <f>#REF!</f>
        <v>#REF!</v>
      </c>
      <c r="F29" s="150" t="e">
        <f>IF(#REF!="","",#REF!)</f>
        <v>#REF!</v>
      </c>
      <c r="H29" s="165">
        <v>94.5</v>
      </c>
      <c r="I29" s="174">
        <v>95</v>
      </c>
      <c r="J29" s="165" t="s">
        <v>36</v>
      </c>
      <c r="K29" s="165" t="s">
        <v>218</v>
      </c>
      <c r="L29" s="165">
        <v>1</v>
      </c>
      <c r="M29" s="165"/>
      <c r="N29" s="165"/>
    </row>
    <row r="30" spans="1:14" ht="12.75">
      <c r="A30" s="172">
        <v>27</v>
      </c>
      <c r="B30" s="177" t="e">
        <f>#REF!</f>
        <v>#REF!</v>
      </c>
      <c r="C30" s="178" t="e">
        <f>#REF!</f>
        <v>#REF!</v>
      </c>
      <c r="D30" s="178" t="e">
        <f>#REF!</f>
        <v>#REF!</v>
      </c>
      <c r="E30" s="178" t="e">
        <f>#REF!</f>
        <v>#REF!</v>
      </c>
      <c r="F30" s="150" t="e">
        <f>IF(#REF!="","",#REF!)</f>
        <v>#REF!</v>
      </c>
      <c r="H30" s="165">
        <v>94.5</v>
      </c>
      <c r="I30" s="174">
        <v>94</v>
      </c>
      <c r="J30" s="165" t="s">
        <v>36</v>
      </c>
      <c r="K30" s="165" t="s">
        <v>217</v>
      </c>
      <c r="L30" s="165">
        <v>1</v>
      </c>
      <c r="M30" s="165"/>
      <c r="N30" s="165"/>
    </row>
    <row r="31" spans="1:14" ht="12.75">
      <c r="A31" s="172">
        <v>28</v>
      </c>
      <c r="B31" s="177" t="e">
        <f>#REF!</f>
        <v>#REF!</v>
      </c>
      <c r="C31" s="178" t="e">
        <f>#REF!</f>
        <v>#REF!</v>
      </c>
      <c r="D31" s="178" t="e">
        <f>#REF!</f>
        <v>#REF!</v>
      </c>
      <c r="E31" s="178" t="e">
        <f>#REF!</f>
        <v>#REF!</v>
      </c>
      <c r="F31" s="150" t="e">
        <f>IF(#REF!="","",#REF!)</f>
        <v>#REF!</v>
      </c>
      <c r="H31" s="165">
        <v>100</v>
      </c>
      <c r="I31" s="174">
        <v>98</v>
      </c>
      <c r="J31" s="165" t="s">
        <v>275</v>
      </c>
      <c r="K31" s="165" t="s">
        <v>219</v>
      </c>
      <c r="L31" s="165">
        <v>1</v>
      </c>
      <c r="M31" s="165"/>
      <c r="N31" s="165"/>
    </row>
    <row r="32" spans="1:14" ht="12.75">
      <c r="A32" s="172">
        <v>29</v>
      </c>
      <c r="B32" s="177" t="e">
        <f>#REF!</f>
        <v>#REF!</v>
      </c>
      <c r="C32" s="178" t="e">
        <f>#REF!</f>
        <v>#REF!</v>
      </c>
      <c r="D32" s="178" t="e">
        <f>#REF!</f>
        <v>#REF!</v>
      </c>
      <c r="E32" s="178" t="e">
        <f>#REF!</f>
        <v>#REF!</v>
      </c>
      <c r="F32" s="150" t="e">
        <f>IF(#REF!="","",#REF!)</f>
        <v>#REF!</v>
      </c>
      <c r="H32" s="165">
        <v>103</v>
      </c>
      <c r="I32" s="174">
        <v>103</v>
      </c>
      <c r="J32" s="165" t="s">
        <v>125</v>
      </c>
      <c r="K32" s="165" t="s">
        <v>222</v>
      </c>
      <c r="L32" s="165">
        <v>1</v>
      </c>
      <c r="M32" s="165"/>
      <c r="N32" s="165"/>
    </row>
    <row r="33" spans="1:14" ht="12.75">
      <c r="A33" s="172">
        <v>30</v>
      </c>
      <c r="B33" s="177" t="e">
        <f>#REF!</f>
        <v>#REF!</v>
      </c>
      <c r="C33" s="178" t="e">
        <f>#REF!</f>
        <v>#REF!</v>
      </c>
      <c r="D33" s="178" t="e">
        <f>#REF!</f>
        <v>#REF!</v>
      </c>
      <c r="E33" s="178" t="e">
        <f>#REF!</f>
        <v>#REF!</v>
      </c>
      <c r="F33" s="150" t="e">
        <f>IF(#REF!="","",#REF!)</f>
        <v>#REF!</v>
      </c>
      <c r="H33" s="165">
        <v>104</v>
      </c>
      <c r="I33" s="174">
        <v>104</v>
      </c>
      <c r="J33" s="165" t="s">
        <v>276</v>
      </c>
      <c r="K33" s="165" t="s">
        <v>223</v>
      </c>
      <c r="L33" s="165">
        <v>1</v>
      </c>
      <c r="M33" s="165"/>
      <c r="N33" s="165"/>
    </row>
    <row r="34" spans="1:14" ht="12.75">
      <c r="A34" s="172">
        <v>31</v>
      </c>
      <c r="B34" s="177" t="e">
        <f>#REF!</f>
        <v>#REF!</v>
      </c>
      <c r="C34" s="178" t="e">
        <f>#REF!</f>
        <v>#REF!</v>
      </c>
      <c r="D34" s="178" t="e">
        <f>#REF!</f>
        <v>#REF!</v>
      </c>
      <c r="E34" s="178" t="e">
        <f>#REF!</f>
        <v>#REF!</v>
      </c>
      <c r="F34" s="150" t="e">
        <f>IF(#REF!="","",#REF!)</f>
        <v>#REF!</v>
      </c>
      <c r="H34" s="165">
        <v>108</v>
      </c>
      <c r="I34" s="174">
        <v>112</v>
      </c>
      <c r="J34" s="165" t="s">
        <v>269</v>
      </c>
      <c r="K34" s="165" t="s">
        <v>226</v>
      </c>
      <c r="L34" s="165">
        <v>1</v>
      </c>
      <c r="M34" s="165"/>
      <c r="N34" s="165"/>
    </row>
    <row r="35" spans="1:14" ht="12.75">
      <c r="A35" s="172">
        <v>32</v>
      </c>
      <c r="B35" s="177" t="e">
        <f>#REF!</f>
        <v>#REF!</v>
      </c>
      <c r="C35" s="178" t="e">
        <f>#REF!</f>
        <v>#REF!</v>
      </c>
      <c r="D35" s="178" t="e">
        <f>#REF!</f>
        <v>#REF!</v>
      </c>
      <c r="E35" s="178" t="e">
        <f>#REF!</f>
        <v>#REF!</v>
      </c>
      <c r="F35" s="150" t="e">
        <f>IF(#REF!="","",#REF!)</f>
        <v>#REF!</v>
      </c>
      <c r="H35" s="165">
        <v>108</v>
      </c>
      <c r="I35" s="174">
        <v>109</v>
      </c>
      <c r="J35" s="165" t="s">
        <v>68</v>
      </c>
      <c r="K35" s="165" t="s">
        <v>225</v>
      </c>
      <c r="L35" s="165">
        <v>1</v>
      </c>
      <c r="M35" s="165"/>
      <c r="N35" s="165"/>
    </row>
    <row r="36" spans="1:14" ht="12.75">
      <c r="A36" s="172">
        <v>33</v>
      </c>
      <c r="B36" s="177" t="e">
        <f>#REF!</f>
        <v>#REF!</v>
      </c>
      <c r="C36" s="178" t="e">
        <f>#REF!</f>
        <v>#REF!</v>
      </c>
      <c r="D36" s="178" t="e">
        <f>#REF!</f>
        <v>#REF!</v>
      </c>
      <c r="E36" s="178" t="e">
        <f>#REF!</f>
        <v>#REF!</v>
      </c>
      <c r="F36" s="150" t="e">
        <f>IF(#REF!="","",#REF!)</f>
        <v>#REF!</v>
      </c>
      <c r="H36" s="165">
        <v>108</v>
      </c>
      <c r="I36" s="174">
        <v>108</v>
      </c>
      <c r="J36" s="165" t="s">
        <v>35</v>
      </c>
      <c r="K36" s="165" t="s">
        <v>224</v>
      </c>
      <c r="L36" s="165">
        <v>1</v>
      </c>
      <c r="M36" s="165"/>
      <c r="N36" s="165"/>
    </row>
    <row r="37" spans="1:14" ht="12.75">
      <c r="A37" s="172">
        <v>34</v>
      </c>
      <c r="B37" s="177" t="e">
        <f>#REF!</f>
        <v>#REF!</v>
      </c>
      <c r="C37" s="178" t="e">
        <f>#REF!</f>
        <v>#REF!</v>
      </c>
      <c r="D37" s="178" t="e">
        <f>#REF!</f>
        <v>#REF!</v>
      </c>
      <c r="E37" s="178" t="e">
        <f>#REF!</f>
        <v>#REF!</v>
      </c>
      <c r="F37" s="150" t="e">
        <f>IF(#REF!="","",#REF!)</f>
        <v>#REF!</v>
      </c>
      <c r="H37" s="165">
        <v>116</v>
      </c>
      <c r="I37" s="174">
        <v>116</v>
      </c>
      <c r="J37" s="165" t="s">
        <v>277</v>
      </c>
      <c r="K37" s="165" t="s">
        <v>227</v>
      </c>
      <c r="L37" s="165">
        <v>1</v>
      </c>
      <c r="M37" s="165"/>
      <c r="N37" s="165"/>
    </row>
    <row r="38" spans="1:14" ht="12.75">
      <c r="A38" s="172">
        <v>35</v>
      </c>
      <c r="B38" s="177" t="e">
        <f>#REF!</f>
        <v>#REF!</v>
      </c>
      <c r="C38" s="178" t="e">
        <f>#REF!</f>
        <v>#REF!</v>
      </c>
      <c r="D38" s="178" t="e">
        <f>#REF!</f>
        <v>#REF!</v>
      </c>
      <c r="E38" s="178" t="e">
        <f>#REF!</f>
        <v>#REF!</v>
      </c>
      <c r="F38" s="150" t="e">
        <f>IF(#REF!="","",#REF!)</f>
        <v>#REF!</v>
      </c>
      <c r="H38" s="165">
        <v>118</v>
      </c>
      <c r="I38" s="174">
        <v>127</v>
      </c>
      <c r="J38" s="165" t="s">
        <v>118</v>
      </c>
      <c r="K38" s="165" t="s">
        <v>229</v>
      </c>
      <c r="L38" s="165">
        <v>1</v>
      </c>
      <c r="M38" s="165"/>
      <c r="N38" s="165"/>
    </row>
    <row r="39" spans="1:14" ht="12.75">
      <c r="A39" s="172">
        <v>36</v>
      </c>
      <c r="B39" s="177" t="e">
        <f>#REF!</f>
        <v>#REF!</v>
      </c>
      <c r="C39" s="178" t="e">
        <f>#REF!</f>
        <v>#REF!</v>
      </c>
      <c r="D39" s="178" t="e">
        <f>#REF!</f>
        <v>#REF!</v>
      </c>
      <c r="E39" s="178" t="e">
        <f>#REF!</f>
        <v>#REF!</v>
      </c>
      <c r="F39" s="150" t="e">
        <f>IF(#REF!="","",#REF!)</f>
        <v>#REF!</v>
      </c>
      <c r="H39" s="165">
        <v>118</v>
      </c>
      <c r="I39" s="174">
        <v>122</v>
      </c>
      <c r="J39" s="165" t="s">
        <v>125</v>
      </c>
      <c r="K39" s="165" t="s">
        <v>228</v>
      </c>
      <c r="L39" s="165">
        <v>1</v>
      </c>
      <c r="M39" s="165"/>
      <c r="N39" s="165"/>
    </row>
    <row r="40" spans="1:14" ht="12.75">
      <c r="A40" s="172">
        <v>37</v>
      </c>
      <c r="B40" s="177" t="e">
        <f>#REF!</f>
        <v>#REF!</v>
      </c>
      <c r="C40" s="178" t="e">
        <f>#REF!</f>
        <v>#REF!</v>
      </c>
      <c r="D40" s="178" t="e">
        <f>#REF!</f>
        <v>#REF!</v>
      </c>
      <c r="E40" s="178" t="e">
        <f>#REF!</f>
        <v>#REF!</v>
      </c>
      <c r="F40" s="150" t="e">
        <f>IF(#REF!="","",#REF!)</f>
        <v>#REF!</v>
      </c>
      <c r="H40" s="165">
        <v>130</v>
      </c>
      <c r="I40" s="174">
        <v>131</v>
      </c>
      <c r="J40" s="165" t="s">
        <v>279</v>
      </c>
      <c r="K40" s="165" t="s">
        <v>231</v>
      </c>
      <c r="L40" s="165">
        <v>1</v>
      </c>
      <c r="M40" s="165"/>
      <c r="N40" s="165"/>
    </row>
    <row r="41" spans="1:14" ht="12.75">
      <c r="A41" s="172">
        <v>38</v>
      </c>
      <c r="B41" s="177" t="e">
        <f>#REF!</f>
        <v>#REF!</v>
      </c>
      <c r="C41" s="178" t="e">
        <f>#REF!</f>
        <v>#REF!</v>
      </c>
      <c r="D41" s="178" t="e">
        <f>#REF!</f>
        <v>#REF!</v>
      </c>
      <c r="E41" s="178" t="e">
        <f>#REF!</f>
        <v>#REF!</v>
      </c>
      <c r="F41" s="150" t="e">
        <f>IF(#REF!="","",#REF!)</f>
        <v>#REF!</v>
      </c>
      <c r="H41" s="165">
        <v>138</v>
      </c>
      <c r="I41" s="174">
        <v>142</v>
      </c>
      <c r="J41" s="165" t="s">
        <v>274</v>
      </c>
      <c r="K41" s="165" t="s">
        <v>235</v>
      </c>
      <c r="L41" s="165">
        <v>1</v>
      </c>
      <c r="M41" s="165"/>
      <c r="N41" s="165"/>
    </row>
    <row r="42" spans="1:14" ht="12.75">
      <c r="A42" s="172">
        <v>39</v>
      </c>
      <c r="B42" s="177" t="e">
        <f>#REF!</f>
        <v>#REF!</v>
      </c>
      <c r="C42" s="178" t="e">
        <f>#REF!</f>
        <v>#REF!</v>
      </c>
      <c r="D42" s="178" t="e">
        <f>#REF!</f>
        <v>#REF!</v>
      </c>
      <c r="E42" s="178" t="e">
        <f>#REF!</f>
        <v>#REF!</v>
      </c>
      <c r="F42" s="150" t="e">
        <f>IF(#REF!="","",#REF!)</f>
        <v>#REF!</v>
      </c>
      <c r="H42" s="165">
        <v>138</v>
      </c>
      <c r="I42" s="174">
        <v>140</v>
      </c>
      <c r="J42" s="165" t="s">
        <v>127</v>
      </c>
      <c r="K42" s="165" t="s">
        <v>234</v>
      </c>
      <c r="L42" s="165">
        <v>1</v>
      </c>
      <c r="M42" s="165"/>
      <c r="N42" s="165"/>
    </row>
    <row r="43" spans="1:14" ht="12.75">
      <c r="A43" s="172">
        <v>40</v>
      </c>
      <c r="B43" s="177" t="e">
        <f>#REF!</f>
        <v>#REF!</v>
      </c>
      <c r="C43" s="178" t="e">
        <f>#REF!</f>
        <v>#REF!</v>
      </c>
      <c r="D43" s="178" t="e">
        <f>#REF!</f>
        <v>#REF!</v>
      </c>
      <c r="E43" s="178" t="e">
        <f>#REF!</f>
        <v>#REF!</v>
      </c>
      <c r="F43" s="150" t="e">
        <f>IF(#REF!="","",#REF!)</f>
        <v>#REF!</v>
      </c>
      <c r="H43" s="165">
        <v>138</v>
      </c>
      <c r="I43" s="174">
        <v>138</v>
      </c>
      <c r="J43" s="165" t="s">
        <v>122</v>
      </c>
      <c r="K43" s="165" t="s">
        <v>232</v>
      </c>
      <c r="L43" s="165">
        <v>1</v>
      </c>
      <c r="M43" s="165"/>
      <c r="N43" s="165"/>
    </row>
    <row r="44" spans="1:14" ht="12.75">
      <c r="A44" s="172">
        <v>41</v>
      </c>
      <c r="B44" s="177" t="e">
        <f>#REF!</f>
        <v>#REF!</v>
      </c>
      <c r="C44" s="178" t="e">
        <f>#REF!</f>
        <v>#REF!</v>
      </c>
      <c r="D44" s="178" t="e">
        <f>#REF!</f>
        <v>#REF!</v>
      </c>
      <c r="E44" s="178" t="e">
        <f>#REF!</f>
        <v>#REF!</v>
      </c>
      <c r="F44" s="150" t="e">
        <f>IF(#REF!="","",#REF!)</f>
        <v>#REF!</v>
      </c>
      <c r="H44" s="165">
        <v>138</v>
      </c>
      <c r="I44" s="174">
        <v>139</v>
      </c>
      <c r="J44" s="165" t="s">
        <v>281</v>
      </c>
      <c r="K44" s="165" t="s">
        <v>233</v>
      </c>
      <c r="L44" s="165">
        <v>1</v>
      </c>
      <c r="M44" s="165"/>
      <c r="N44" s="165"/>
    </row>
    <row r="45" spans="1:14" ht="12.75">
      <c r="A45" s="172">
        <v>42</v>
      </c>
      <c r="B45" s="177" t="e">
        <f>#REF!</f>
        <v>#REF!</v>
      </c>
      <c r="C45" s="178" t="e">
        <f>#REF!</f>
        <v>#REF!</v>
      </c>
      <c r="D45" s="178" t="e">
        <f>#REF!</f>
        <v>#REF!</v>
      </c>
      <c r="E45" s="178" t="e">
        <f>#REF!</f>
        <v>#REF!</v>
      </c>
      <c r="F45" s="150" t="e">
        <f>IF(#REF!="","",#REF!)</f>
        <v>#REF!</v>
      </c>
      <c r="H45" s="165">
        <v>999</v>
      </c>
      <c r="I45" s="174">
        <v>199</v>
      </c>
      <c r="J45" s="165" t="s">
        <v>292</v>
      </c>
      <c r="K45" s="165" t="s">
        <v>291</v>
      </c>
      <c r="L45" s="165">
        <v>1</v>
      </c>
      <c r="M45" s="165"/>
      <c r="N45" s="165"/>
    </row>
    <row r="46" spans="1:14" ht="12.75">
      <c r="A46" s="172">
        <v>43</v>
      </c>
      <c r="B46" s="177" t="e">
        <f>#REF!</f>
        <v>#REF!</v>
      </c>
      <c r="C46" s="178" t="e">
        <f>#REF!</f>
        <v>#REF!</v>
      </c>
      <c r="D46" s="178" t="e">
        <f>#REF!</f>
        <v>#REF!</v>
      </c>
      <c r="E46" s="178" t="e">
        <f>#REF!</f>
        <v>#REF!</v>
      </c>
      <c r="F46" s="150" t="e">
        <f>IF(#REF!="","",#REF!)</f>
        <v>#REF!</v>
      </c>
      <c r="H46" s="165">
        <v>999</v>
      </c>
      <c r="I46" s="174">
        <v>165</v>
      </c>
      <c r="J46" s="165" t="s">
        <v>282</v>
      </c>
      <c r="K46" s="165" t="s">
        <v>236</v>
      </c>
      <c r="L46" s="165">
        <v>1</v>
      </c>
      <c r="M46" s="165"/>
      <c r="N46" s="165"/>
    </row>
    <row r="47" spans="1:14" ht="12.75">
      <c r="A47" s="172">
        <v>44</v>
      </c>
      <c r="B47" s="177" t="e">
        <f>#REF!</f>
        <v>#REF!</v>
      </c>
      <c r="C47" s="178" t="e">
        <f>#REF!</f>
        <v>#REF!</v>
      </c>
      <c r="D47" s="178" t="e">
        <f>#REF!</f>
        <v>#REF!</v>
      </c>
      <c r="E47" s="178" t="e">
        <f>#REF!</f>
        <v>#REF!</v>
      </c>
      <c r="F47" s="150" t="e">
        <f>IF(#REF!="","",#REF!)</f>
        <v>#REF!</v>
      </c>
      <c r="H47" s="165">
        <v>999</v>
      </c>
      <c r="I47" s="174">
        <v>146</v>
      </c>
      <c r="J47" s="165" t="s">
        <v>279</v>
      </c>
      <c r="K47" s="165" t="s">
        <v>242</v>
      </c>
      <c r="L47" s="165">
        <v>1</v>
      </c>
      <c r="M47" s="165"/>
      <c r="N47" s="165"/>
    </row>
    <row r="48" spans="1:14" ht="12.75">
      <c r="A48" s="172">
        <v>45</v>
      </c>
      <c r="B48" s="177" t="e">
        <f>#REF!</f>
        <v>#REF!</v>
      </c>
      <c r="C48" s="178" t="e">
        <f>#REF!</f>
        <v>#REF!</v>
      </c>
      <c r="D48" s="178" t="e">
        <f>#REF!</f>
        <v>#REF!</v>
      </c>
      <c r="E48" s="178" t="e">
        <f>#REF!</f>
        <v>#REF!</v>
      </c>
      <c r="F48" s="150" t="e">
        <f>IF(#REF!="","",#REF!)</f>
        <v>#REF!</v>
      </c>
      <c r="H48" s="165">
        <v>999</v>
      </c>
      <c r="I48" s="174">
        <v>192</v>
      </c>
      <c r="J48" s="165" t="s">
        <v>247</v>
      </c>
      <c r="K48" s="165" t="s">
        <v>286</v>
      </c>
      <c r="L48" s="165">
        <v>1</v>
      </c>
      <c r="M48" s="165"/>
      <c r="N48" s="165"/>
    </row>
    <row r="49" spans="1:14" ht="12.75">
      <c r="A49" s="172">
        <v>46</v>
      </c>
      <c r="B49" s="177" t="e">
        <f>#REF!</f>
        <v>#REF!</v>
      </c>
      <c r="C49" s="178" t="e">
        <f>#REF!</f>
        <v>#REF!</v>
      </c>
      <c r="D49" s="178" t="e">
        <f>#REF!</f>
        <v>#REF!</v>
      </c>
      <c r="E49" s="178" t="e">
        <f>#REF!</f>
        <v>#REF!</v>
      </c>
      <c r="F49" s="150" t="e">
        <f>IF(#REF!="","",#REF!)</f>
        <v>#REF!</v>
      </c>
      <c r="H49" s="165">
        <v>999</v>
      </c>
      <c r="I49" s="174">
        <v>159</v>
      </c>
      <c r="J49" s="165" t="s">
        <v>118</v>
      </c>
      <c r="K49" s="165" t="s">
        <v>240</v>
      </c>
      <c r="L49" s="165">
        <v>1</v>
      </c>
      <c r="M49" s="165"/>
      <c r="N49" s="165"/>
    </row>
    <row r="50" spans="1:14" ht="12.75">
      <c r="A50" s="172">
        <v>47</v>
      </c>
      <c r="B50" s="177" t="e">
        <f>#REF!</f>
        <v>#REF!</v>
      </c>
      <c r="C50" s="178" t="e">
        <f>#REF!</f>
        <v>#REF!</v>
      </c>
      <c r="D50" s="178" t="e">
        <f>#REF!</f>
        <v>#REF!</v>
      </c>
      <c r="E50" s="178" t="e">
        <f>#REF!</f>
        <v>#REF!</v>
      </c>
      <c r="F50" s="150" t="e">
        <f>IF(#REF!="","",#REF!)</f>
        <v>#REF!</v>
      </c>
      <c r="H50" s="165">
        <v>999</v>
      </c>
      <c r="I50" s="174">
        <v>200</v>
      </c>
      <c r="J50" s="165" t="s">
        <v>109</v>
      </c>
      <c r="K50" s="165" t="s">
        <v>293</v>
      </c>
      <c r="L50" s="165">
        <v>1</v>
      </c>
      <c r="M50" s="165"/>
      <c r="N50" s="165"/>
    </row>
    <row r="51" spans="1:14" ht="12.75">
      <c r="A51" s="172">
        <v>48</v>
      </c>
      <c r="B51" s="177" t="e">
        <f>#REF!</f>
        <v>#REF!</v>
      </c>
      <c r="C51" s="178" t="e">
        <f>#REF!</f>
        <v>#REF!</v>
      </c>
      <c r="D51" s="178" t="e">
        <f>#REF!</f>
        <v>#REF!</v>
      </c>
      <c r="E51" s="178" t="e">
        <f>#REF!</f>
        <v>#REF!</v>
      </c>
      <c r="F51" s="150" t="e">
        <f>IF(#REF!="","",#REF!)</f>
        <v>#REF!</v>
      </c>
      <c r="H51" s="165">
        <v>999</v>
      </c>
      <c r="I51" s="174">
        <v>161</v>
      </c>
      <c r="J51" s="165" t="s">
        <v>279</v>
      </c>
      <c r="K51" s="165" t="s">
        <v>243</v>
      </c>
      <c r="L51" s="165">
        <v>1</v>
      </c>
      <c r="M51" s="165"/>
      <c r="N51" s="165"/>
    </row>
    <row r="52" spans="1:14" ht="12.75">
      <c r="A52" s="172">
        <v>49</v>
      </c>
      <c r="B52" s="177" t="e">
        <f>#REF!</f>
        <v>#REF!</v>
      </c>
      <c r="C52" s="178" t="e">
        <f>#REF!</f>
        <v>#REF!</v>
      </c>
      <c r="D52" s="178" t="e">
        <f>#REF!</f>
        <v>#REF!</v>
      </c>
      <c r="E52" s="178" t="e">
        <f>#REF!</f>
        <v>#REF!</v>
      </c>
      <c r="F52" s="150" t="e">
        <f>IF(#REF!="","",#REF!)</f>
        <v>#REF!</v>
      </c>
      <c r="H52" s="165">
        <v>999</v>
      </c>
      <c r="I52" s="174">
        <v>197</v>
      </c>
      <c r="J52" s="165" t="s">
        <v>125</v>
      </c>
      <c r="K52" s="165" t="s">
        <v>289</v>
      </c>
      <c r="L52" s="165">
        <v>1</v>
      </c>
      <c r="M52" s="165"/>
      <c r="N52" s="165"/>
    </row>
    <row r="53" spans="1:14" ht="12.75">
      <c r="A53" s="172">
        <v>50</v>
      </c>
      <c r="B53" s="177" t="e">
        <f>#REF!</f>
        <v>#REF!</v>
      </c>
      <c r="C53" s="178" t="e">
        <f>#REF!</f>
        <v>#REF!</v>
      </c>
      <c r="D53" s="178" t="e">
        <f>#REF!</f>
        <v>#REF!</v>
      </c>
      <c r="E53" s="178" t="e">
        <f>#REF!</f>
        <v>#REF!</v>
      </c>
      <c r="F53" s="150" t="e">
        <f>IF(#REF!="","",#REF!)</f>
        <v>#REF!</v>
      </c>
      <c r="H53" s="165">
        <v>999</v>
      </c>
      <c r="I53" s="174">
        <v>198</v>
      </c>
      <c r="J53" s="165" t="s">
        <v>67</v>
      </c>
      <c r="K53" s="165" t="s">
        <v>290</v>
      </c>
      <c r="L53" s="165">
        <v>1</v>
      </c>
      <c r="M53" s="165"/>
      <c r="N53" s="165"/>
    </row>
    <row r="54" spans="1:14" ht="12.75">
      <c r="A54" s="172">
        <v>51</v>
      </c>
      <c r="B54" s="177" t="e">
        <f>#REF!</f>
        <v>#REF!</v>
      </c>
      <c r="C54" s="178" t="e">
        <f>#REF!</f>
        <v>#REF!</v>
      </c>
      <c r="D54" s="178" t="e">
        <f>#REF!</f>
        <v>#REF!</v>
      </c>
      <c r="E54" s="178" t="e">
        <f>#REF!</f>
        <v>#REF!</v>
      </c>
      <c r="F54" s="150" t="e">
        <f>IF(#REF!="","",#REF!)</f>
        <v>#REF!</v>
      </c>
      <c r="H54" s="165">
        <v>999</v>
      </c>
      <c r="I54" s="174">
        <v>204</v>
      </c>
      <c r="J54" s="165" t="s">
        <v>247</v>
      </c>
      <c r="K54" s="165" t="s">
        <v>298</v>
      </c>
      <c r="L54" s="165">
        <v>1</v>
      </c>
      <c r="M54" s="165"/>
      <c r="N54" s="165"/>
    </row>
    <row r="55" spans="1:14" ht="12.75">
      <c r="A55" s="172">
        <v>52</v>
      </c>
      <c r="B55" s="177" t="e">
        <f>#REF!</f>
        <v>#REF!</v>
      </c>
      <c r="C55" s="178" t="e">
        <f>#REF!</f>
        <v>#REF!</v>
      </c>
      <c r="D55" s="178" t="e">
        <f>#REF!</f>
        <v>#REF!</v>
      </c>
      <c r="E55" s="178" t="e">
        <f>#REF!</f>
        <v>#REF!</v>
      </c>
      <c r="F55" s="150" t="e">
        <f>IF(#REF!="","",#REF!)</f>
        <v>#REF!</v>
      </c>
      <c r="H55" s="165">
        <v>999</v>
      </c>
      <c r="I55" s="174">
        <v>189</v>
      </c>
      <c r="J55" s="165" t="s">
        <v>121</v>
      </c>
      <c r="K55" s="165" t="s">
        <v>283</v>
      </c>
      <c r="L55" s="165">
        <v>1</v>
      </c>
      <c r="M55" s="165"/>
      <c r="N55" s="165"/>
    </row>
    <row r="56" spans="1:14" ht="12.75">
      <c r="A56" s="172">
        <v>53</v>
      </c>
      <c r="B56" s="177" t="e">
        <f>#REF!</f>
        <v>#REF!</v>
      </c>
      <c r="C56" s="178" t="e">
        <f>#REF!</f>
        <v>#REF!</v>
      </c>
      <c r="D56" s="178" t="e">
        <f>#REF!</f>
        <v>#REF!</v>
      </c>
      <c r="E56" s="178" t="e">
        <f>#REF!</f>
        <v>#REF!</v>
      </c>
      <c r="F56" s="150" t="e">
        <f>IF(#REF!="","",#REF!)</f>
        <v>#REF!</v>
      </c>
      <c r="H56" s="165">
        <v>999</v>
      </c>
      <c r="I56" s="174">
        <v>148</v>
      </c>
      <c r="J56" s="165" t="s">
        <v>279</v>
      </c>
      <c r="K56" s="165" t="s">
        <v>245</v>
      </c>
      <c r="L56" s="165">
        <v>1</v>
      </c>
      <c r="M56" s="165"/>
      <c r="N56" s="165"/>
    </row>
    <row r="57" spans="1:14" ht="12.75">
      <c r="A57" s="172">
        <v>54</v>
      </c>
      <c r="B57" s="177" t="e">
        <f>#REF!</f>
        <v>#REF!</v>
      </c>
      <c r="C57" s="178" t="e">
        <f>#REF!</f>
        <v>#REF!</v>
      </c>
      <c r="D57" s="178" t="e">
        <f>#REF!</f>
        <v>#REF!</v>
      </c>
      <c r="E57" s="178" t="e">
        <f>#REF!</f>
        <v>#REF!</v>
      </c>
      <c r="F57" s="150" t="e">
        <f>IF(#REF!="","",#REF!)</f>
        <v>#REF!</v>
      </c>
      <c r="H57" s="165">
        <v>999</v>
      </c>
      <c r="I57" s="174">
        <v>191</v>
      </c>
      <c r="J57" s="165" t="s">
        <v>300</v>
      </c>
      <c r="K57" s="165" t="s">
        <v>285</v>
      </c>
      <c r="L57" s="165">
        <v>1</v>
      </c>
      <c r="M57" s="165"/>
      <c r="N57" s="165"/>
    </row>
    <row r="58" spans="1:14" ht="12.75">
      <c r="A58" s="172">
        <v>55</v>
      </c>
      <c r="B58" s="177" t="e">
        <f>#REF!</f>
        <v>#REF!</v>
      </c>
      <c r="C58" s="178" t="e">
        <f>#REF!</f>
        <v>#REF!</v>
      </c>
      <c r="D58" s="178" t="e">
        <f>#REF!</f>
        <v>#REF!</v>
      </c>
      <c r="E58" s="178" t="e">
        <f>#REF!</f>
        <v>#REF!</v>
      </c>
      <c r="F58" s="150" t="e">
        <f>IF(#REF!="","",#REF!)</f>
        <v>#REF!</v>
      </c>
      <c r="H58" s="165">
        <v>999</v>
      </c>
      <c r="I58" s="174">
        <v>202</v>
      </c>
      <c r="J58" s="165" t="s">
        <v>296</v>
      </c>
      <c r="K58" s="165" t="s">
        <v>295</v>
      </c>
      <c r="L58" s="165">
        <v>1</v>
      </c>
      <c r="M58" s="165"/>
      <c r="N58" s="165"/>
    </row>
    <row r="59" spans="1:14" ht="12.75">
      <c r="A59" s="172">
        <v>56</v>
      </c>
      <c r="B59" s="177" t="e">
        <f>#REF!</f>
        <v>#REF!</v>
      </c>
      <c r="C59" s="178" t="e">
        <f>#REF!</f>
        <v>#REF!</v>
      </c>
      <c r="D59" s="178" t="e">
        <f>#REF!</f>
        <v>#REF!</v>
      </c>
      <c r="E59" s="178" t="e">
        <f>#REF!</f>
        <v>#REF!</v>
      </c>
      <c r="F59" s="150" t="e">
        <f>IF(#REF!="","",#REF!)</f>
        <v>#REF!</v>
      </c>
      <c r="H59" s="165">
        <v>999</v>
      </c>
      <c r="I59" s="174">
        <v>188</v>
      </c>
      <c r="J59" s="165" t="s">
        <v>125</v>
      </c>
      <c r="K59" s="165" t="s">
        <v>237</v>
      </c>
      <c r="L59" s="165">
        <v>1</v>
      </c>
      <c r="M59" s="165"/>
      <c r="N59" s="165"/>
    </row>
    <row r="60" spans="1:14" ht="12.75">
      <c r="A60" s="172">
        <v>57</v>
      </c>
      <c r="B60" s="177" t="e">
        <f>#REF!</f>
        <v>#REF!</v>
      </c>
      <c r="C60" s="178" t="e">
        <f>#REF!</f>
        <v>#REF!</v>
      </c>
      <c r="D60" s="178" t="e">
        <f>#REF!</f>
        <v>#REF!</v>
      </c>
      <c r="E60" s="178" t="e">
        <f>#REF!</f>
        <v>#REF!</v>
      </c>
      <c r="F60" s="150" t="e">
        <f>IF(#REF!="","",#REF!)</f>
        <v>#REF!</v>
      </c>
      <c r="H60" s="165">
        <v>999</v>
      </c>
      <c r="I60" s="174">
        <v>193</v>
      </c>
      <c r="J60" s="165" t="s">
        <v>68</v>
      </c>
      <c r="K60" s="165" t="s">
        <v>238</v>
      </c>
      <c r="L60" s="165">
        <v>1</v>
      </c>
      <c r="M60" s="165"/>
      <c r="N60" s="165"/>
    </row>
    <row r="61" spans="1:14" ht="12.75">
      <c r="A61" s="172">
        <v>58</v>
      </c>
      <c r="B61" s="177" t="e">
        <f>#REF!</f>
        <v>#REF!</v>
      </c>
      <c r="C61" s="178" t="e">
        <f>#REF!</f>
        <v>#REF!</v>
      </c>
      <c r="D61" s="178" t="e">
        <f>#REF!</f>
        <v>#REF!</v>
      </c>
      <c r="E61" s="178" t="e">
        <f>#REF!</f>
        <v>#REF!</v>
      </c>
      <c r="F61" s="150" t="e">
        <f>IF(#REF!="","",#REF!)</f>
        <v>#REF!</v>
      </c>
      <c r="H61" s="165">
        <v>999</v>
      </c>
      <c r="I61" s="174">
        <v>190</v>
      </c>
      <c r="J61" s="165" t="s">
        <v>67</v>
      </c>
      <c r="K61" s="165" t="s">
        <v>284</v>
      </c>
      <c r="L61" s="165">
        <v>1</v>
      </c>
      <c r="M61" s="165"/>
      <c r="N61" s="165"/>
    </row>
    <row r="62" spans="1:14" ht="12.75">
      <c r="A62" s="172">
        <v>59</v>
      </c>
      <c r="B62" s="177" t="e">
        <f>#REF!</f>
        <v>#REF!</v>
      </c>
      <c r="C62" s="178" t="e">
        <f>#REF!</f>
        <v>#REF!</v>
      </c>
      <c r="D62" s="178" t="e">
        <f>#REF!</f>
        <v>#REF!</v>
      </c>
      <c r="E62" s="178" t="e">
        <f>#REF!</f>
        <v>#REF!</v>
      </c>
      <c r="F62" s="150" t="e">
        <f>IF(#REF!="","",#REF!)</f>
        <v>#REF!</v>
      </c>
      <c r="H62" s="165">
        <v>999</v>
      </c>
      <c r="I62" s="174">
        <v>194</v>
      </c>
      <c r="J62" s="165" t="s">
        <v>282</v>
      </c>
      <c r="K62" s="165" t="s">
        <v>287</v>
      </c>
      <c r="L62" s="165">
        <v>1</v>
      </c>
      <c r="M62" s="165"/>
      <c r="N62" s="165"/>
    </row>
    <row r="63" spans="1:14" ht="12.75">
      <c r="A63" s="172">
        <v>60</v>
      </c>
      <c r="B63" s="177" t="e">
        <f>#REF!</f>
        <v>#REF!</v>
      </c>
      <c r="C63" s="178" t="e">
        <f>#REF!</f>
        <v>#REF!</v>
      </c>
      <c r="D63" s="178" t="e">
        <f>#REF!</f>
        <v>#REF!</v>
      </c>
      <c r="E63" s="178" t="e">
        <f>#REF!</f>
        <v>#REF!</v>
      </c>
      <c r="F63" s="150" t="e">
        <f>IF(#REF!="","",#REF!)</f>
        <v>#REF!</v>
      </c>
      <c r="H63" s="165">
        <v>999</v>
      </c>
      <c r="I63" s="174">
        <v>201</v>
      </c>
      <c r="J63" s="165" t="s">
        <v>125</v>
      </c>
      <c r="K63" s="165" t="s">
        <v>294</v>
      </c>
      <c r="L63" s="165">
        <v>1</v>
      </c>
      <c r="M63" s="165"/>
      <c r="N63" s="165"/>
    </row>
    <row r="64" spans="1:14" ht="12.75">
      <c r="A64" s="172">
        <v>61</v>
      </c>
      <c r="B64" s="177" t="e">
        <f>#REF!</f>
        <v>#REF!</v>
      </c>
      <c r="C64" s="178" t="e">
        <f>#REF!</f>
        <v>#REF!</v>
      </c>
      <c r="D64" s="178" t="e">
        <f>#REF!</f>
        <v>#REF!</v>
      </c>
      <c r="E64" s="178" t="e">
        <f>#REF!</f>
        <v>#REF!</v>
      </c>
      <c r="F64" s="150" t="e">
        <f>IF(#REF!="","",#REF!)</f>
        <v>#REF!</v>
      </c>
      <c r="H64" s="165">
        <v>999</v>
      </c>
      <c r="I64" s="174">
        <v>205</v>
      </c>
      <c r="J64" s="165" t="s">
        <v>279</v>
      </c>
      <c r="K64" s="165" t="s">
        <v>299</v>
      </c>
      <c r="L64" s="165">
        <v>1</v>
      </c>
      <c r="M64" s="165"/>
      <c r="N64" s="165"/>
    </row>
    <row r="65" spans="1:14" ht="12.75">
      <c r="A65" s="172">
        <v>62</v>
      </c>
      <c r="B65" s="177" t="e">
        <f>#REF!</f>
        <v>#REF!</v>
      </c>
      <c r="C65" s="178" t="e">
        <f>#REF!</f>
        <v>#REF!</v>
      </c>
      <c r="D65" s="178" t="e">
        <f>#REF!</f>
        <v>#REF!</v>
      </c>
      <c r="E65" s="178" t="e">
        <f>#REF!</f>
        <v>#REF!</v>
      </c>
      <c r="F65" s="150" t="e">
        <f>IF(#REF!="","",#REF!)</f>
        <v>#REF!</v>
      </c>
      <c r="H65" s="165" t="s">
        <v>16</v>
      </c>
      <c r="I65" s="174" t="s">
        <v>16</v>
      </c>
      <c r="J65" s="165" t="s">
        <v>16</v>
      </c>
      <c r="K65" s="165" t="s">
        <v>16</v>
      </c>
      <c r="L65" s="165" t="s">
        <v>16</v>
      </c>
      <c r="M65" s="165"/>
      <c r="N65" s="165"/>
    </row>
    <row r="66" spans="1:14" ht="12.75">
      <c r="A66" s="172">
        <v>63</v>
      </c>
      <c r="B66" s="177" t="e">
        <f>#REF!</f>
        <v>#REF!</v>
      </c>
      <c r="C66" s="178" t="e">
        <f>#REF!</f>
        <v>#REF!</v>
      </c>
      <c r="D66" s="178" t="e">
        <f>#REF!</f>
        <v>#REF!</v>
      </c>
      <c r="E66" s="178" t="e">
        <f>#REF!</f>
        <v>#REF!</v>
      </c>
      <c r="F66" s="150" t="e">
        <f>IF(#REF!="","",#REF!)</f>
        <v>#REF!</v>
      </c>
      <c r="H66" s="165" t="s">
        <v>16</v>
      </c>
      <c r="I66" s="174" t="s">
        <v>16</v>
      </c>
      <c r="J66" s="165" t="s">
        <v>16</v>
      </c>
      <c r="K66" s="165" t="s">
        <v>16</v>
      </c>
      <c r="L66" s="165" t="s">
        <v>16</v>
      </c>
      <c r="M66" s="165"/>
      <c r="N66" s="165"/>
    </row>
    <row r="67" spans="1:14" ht="12.75">
      <c r="A67" s="172">
        <v>64</v>
      </c>
      <c r="B67" s="177" t="e">
        <f>#REF!</f>
        <v>#REF!</v>
      </c>
      <c r="C67" s="178" t="e">
        <f>#REF!</f>
        <v>#REF!</v>
      </c>
      <c r="D67" s="178" t="e">
        <f>#REF!</f>
        <v>#REF!</v>
      </c>
      <c r="E67" s="178" t="e">
        <f>#REF!</f>
        <v>#REF!</v>
      </c>
      <c r="F67" s="150" t="e">
        <f>IF(#REF!="","",#REF!)</f>
        <v>#REF!</v>
      </c>
      <c r="H67" s="165" t="s">
        <v>16</v>
      </c>
      <c r="I67" s="174" t="s">
        <v>16</v>
      </c>
      <c r="J67" s="165" t="s">
        <v>16</v>
      </c>
      <c r="K67" s="165" t="s">
        <v>16</v>
      </c>
      <c r="L67" s="165" t="s">
        <v>16</v>
      </c>
      <c r="M67" s="165"/>
      <c r="N67" s="165"/>
    </row>
    <row r="68" spans="1:14" ht="12.75">
      <c r="A68" s="172">
        <v>65</v>
      </c>
      <c r="B68" s="177" t="e">
        <f>#REF!</f>
        <v>#REF!</v>
      </c>
      <c r="C68" s="178" t="e">
        <f>#REF!</f>
        <v>#REF!</v>
      </c>
      <c r="D68" s="178" t="e">
        <f>#REF!</f>
        <v>#REF!</v>
      </c>
      <c r="E68" s="178" t="e">
        <f>#REF!</f>
        <v>#REF!</v>
      </c>
      <c r="F68" s="150" t="e">
        <f>IF(#REF!="","",#REF!)</f>
        <v>#REF!</v>
      </c>
      <c r="H68" s="165" t="s">
        <v>16</v>
      </c>
      <c r="I68" s="174" t="s">
        <v>16</v>
      </c>
      <c r="J68" s="165" t="s">
        <v>16</v>
      </c>
      <c r="K68" s="165" t="s">
        <v>16</v>
      </c>
      <c r="L68" s="165" t="s">
        <v>16</v>
      </c>
      <c r="M68" s="165"/>
      <c r="N68" s="165"/>
    </row>
    <row r="69" spans="1:14" ht="12.75">
      <c r="A69" s="172">
        <v>66</v>
      </c>
      <c r="B69" s="177" t="e">
        <f>#REF!</f>
        <v>#REF!</v>
      </c>
      <c r="C69" s="178" t="e">
        <f>#REF!</f>
        <v>#REF!</v>
      </c>
      <c r="D69" s="178" t="e">
        <f>#REF!</f>
        <v>#REF!</v>
      </c>
      <c r="E69" s="178" t="e">
        <f>#REF!</f>
        <v>#REF!</v>
      </c>
      <c r="F69" s="150" t="e">
        <f>IF(#REF!="","",#REF!)</f>
        <v>#REF!</v>
      </c>
      <c r="H69" s="165" t="s">
        <v>16</v>
      </c>
      <c r="I69" s="174" t="s">
        <v>16</v>
      </c>
      <c r="J69" s="165" t="s">
        <v>16</v>
      </c>
      <c r="K69" s="165" t="s">
        <v>16</v>
      </c>
      <c r="L69" s="165" t="s">
        <v>16</v>
      </c>
      <c r="M69" s="165"/>
      <c r="N69" s="165"/>
    </row>
    <row r="70" spans="1:14" ht="12.75">
      <c r="A70" s="172">
        <v>67</v>
      </c>
      <c r="B70" s="177" t="e">
        <f>#REF!</f>
        <v>#REF!</v>
      </c>
      <c r="C70" s="178" t="e">
        <f>#REF!</f>
        <v>#REF!</v>
      </c>
      <c r="D70" s="178" t="e">
        <f>#REF!</f>
        <v>#REF!</v>
      </c>
      <c r="E70" s="178" t="e">
        <f>#REF!</f>
        <v>#REF!</v>
      </c>
      <c r="F70" s="150" t="e">
        <f>IF(#REF!="","",#REF!)</f>
        <v>#REF!</v>
      </c>
      <c r="H70" s="165" t="s">
        <v>16</v>
      </c>
      <c r="I70" s="174" t="s">
        <v>16</v>
      </c>
      <c r="J70" s="165" t="s">
        <v>16</v>
      </c>
      <c r="K70" s="165" t="s">
        <v>16</v>
      </c>
      <c r="L70" s="165" t="s">
        <v>16</v>
      </c>
      <c r="M70" s="165"/>
      <c r="N70" s="165"/>
    </row>
    <row r="71" spans="1:14" ht="12.75">
      <c r="A71" s="172">
        <v>68</v>
      </c>
      <c r="B71" s="177" t="e">
        <f>#REF!</f>
        <v>#REF!</v>
      </c>
      <c r="C71" s="178" t="e">
        <f>#REF!</f>
        <v>#REF!</v>
      </c>
      <c r="D71" s="178" t="e">
        <f>#REF!</f>
        <v>#REF!</v>
      </c>
      <c r="E71" s="178" t="e">
        <f>#REF!</f>
        <v>#REF!</v>
      </c>
      <c r="F71" s="150" t="e">
        <f>IF(#REF!="","",#REF!)</f>
        <v>#REF!</v>
      </c>
      <c r="H71" s="165" t="s">
        <v>16</v>
      </c>
      <c r="I71" s="174" t="s">
        <v>16</v>
      </c>
      <c r="J71" s="165" t="s">
        <v>16</v>
      </c>
      <c r="K71" s="165" t="s">
        <v>16</v>
      </c>
      <c r="L71" s="165" t="s">
        <v>16</v>
      </c>
      <c r="M71" s="165"/>
      <c r="N71" s="165"/>
    </row>
    <row r="72" spans="1:14" ht="12.75">
      <c r="A72" s="172">
        <v>69</v>
      </c>
      <c r="B72" s="177" t="e">
        <f>#REF!</f>
        <v>#REF!</v>
      </c>
      <c r="C72" s="178" t="e">
        <f>#REF!</f>
        <v>#REF!</v>
      </c>
      <c r="D72" s="178" t="e">
        <f>#REF!</f>
        <v>#REF!</v>
      </c>
      <c r="E72" s="178" t="e">
        <f>#REF!</f>
        <v>#REF!</v>
      </c>
      <c r="F72" s="150" t="e">
        <f>IF(#REF!="","",#REF!)</f>
        <v>#REF!</v>
      </c>
      <c r="H72" s="165" t="s">
        <v>16</v>
      </c>
      <c r="I72" s="174" t="s">
        <v>16</v>
      </c>
      <c r="J72" s="165" t="s">
        <v>16</v>
      </c>
      <c r="K72" s="165" t="s">
        <v>16</v>
      </c>
      <c r="L72" s="165" t="s">
        <v>16</v>
      </c>
      <c r="M72" s="165"/>
      <c r="N72" s="165"/>
    </row>
    <row r="73" spans="1:14" ht="12.75">
      <c r="A73" s="172">
        <v>70</v>
      </c>
      <c r="B73" s="177" t="e">
        <f>#REF!</f>
        <v>#REF!</v>
      </c>
      <c r="C73" s="178" t="e">
        <f>#REF!</f>
        <v>#REF!</v>
      </c>
      <c r="D73" s="178" t="e">
        <f>#REF!</f>
        <v>#REF!</v>
      </c>
      <c r="E73" s="178" t="e">
        <f>#REF!</f>
        <v>#REF!</v>
      </c>
      <c r="F73" s="150" t="e">
        <f>IF(#REF!="","",#REF!)</f>
        <v>#REF!</v>
      </c>
      <c r="H73" s="165" t="s">
        <v>16</v>
      </c>
      <c r="I73" s="174" t="s">
        <v>16</v>
      </c>
      <c r="J73" s="165" t="s">
        <v>16</v>
      </c>
      <c r="K73" s="165" t="s">
        <v>16</v>
      </c>
      <c r="L73" s="165" t="s">
        <v>16</v>
      </c>
      <c r="M73" s="165"/>
      <c r="N73" s="165"/>
    </row>
    <row r="74" spans="1:14" ht="12.75">
      <c r="A74" s="172">
        <v>71</v>
      </c>
      <c r="B74" s="177" t="e">
        <f>#REF!</f>
        <v>#REF!</v>
      </c>
      <c r="C74" s="178" t="e">
        <f>#REF!</f>
        <v>#REF!</v>
      </c>
      <c r="D74" s="178" t="e">
        <f>#REF!</f>
        <v>#REF!</v>
      </c>
      <c r="E74" s="178" t="e">
        <f>#REF!</f>
        <v>#REF!</v>
      </c>
      <c r="F74" s="150" t="e">
        <f>IF(#REF!="","",#REF!)</f>
        <v>#REF!</v>
      </c>
      <c r="H74" s="165" t="s">
        <v>16</v>
      </c>
      <c r="I74" s="174" t="s">
        <v>16</v>
      </c>
      <c r="J74" s="165" t="s">
        <v>16</v>
      </c>
      <c r="K74" s="165" t="s">
        <v>16</v>
      </c>
      <c r="L74" s="165" t="s">
        <v>16</v>
      </c>
      <c r="M74" s="165"/>
      <c r="N74" s="165"/>
    </row>
    <row r="75" spans="1:14" ht="12.75">
      <c r="A75" s="172">
        <v>72</v>
      </c>
      <c r="B75" s="177" t="e">
        <f>#REF!</f>
        <v>#REF!</v>
      </c>
      <c r="C75" s="178" t="e">
        <f>#REF!</f>
        <v>#REF!</v>
      </c>
      <c r="D75" s="178" t="e">
        <f>#REF!</f>
        <v>#REF!</v>
      </c>
      <c r="E75" s="178" t="e">
        <f>#REF!</f>
        <v>#REF!</v>
      </c>
      <c r="F75" s="150" t="e">
        <f>IF(#REF!="","",#REF!)</f>
        <v>#REF!</v>
      </c>
      <c r="H75" s="165" t="s">
        <v>16</v>
      </c>
      <c r="I75" s="174" t="s">
        <v>16</v>
      </c>
      <c r="J75" s="165" t="s">
        <v>16</v>
      </c>
      <c r="K75" s="165" t="s">
        <v>16</v>
      </c>
      <c r="L75" s="165" t="s">
        <v>16</v>
      </c>
      <c r="M75" s="165"/>
      <c r="N75" s="165"/>
    </row>
    <row r="76" spans="1:14" ht="12.75">
      <c r="A76" s="172">
        <v>73</v>
      </c>
      <c r="B76" s="177" t="e">
        <f>#REF!</f>
        <v>#REF!</v>
      </c>
      <c r="C76" s="178" t="e">
        <f>#REF!</f>
        <v>#REF!</v>
      </c>
      <c r="D76" s="178" t="e">
        <f>#REF!</f>
        <v>#REF!</v>
      </c>
      <c r="E76" s="178" t="e">
        <f>#REF!</f>
        <v>#REF!</v>
      </c>
      <c r="F76" s="150" t="e">
        <f>IF(#REF!="","",#REF!)</f>
        <v>#REF!</v>
      </c>
      <c r="H76" s="165" t="s">
        <v>16</v>
      </c>
      <c r="I76" s="174" t="s">
        <v>16</v>
      </c>
      <c r="J76" s="165" t="s">
        <v>16</v>
      </c>
      <c r="K76" s="165" t="s">
        <v>16</v>
      </c>
      <c r="L76" s="165" t="s">
        <v>16</v>
      </c>
      <c r="M76" s="165"/>
      <c r="N76" s="165"/>
    </row>
    <row r="77" spans="1:14" ht="12.75">
      <c r="A77" s="172">
        <v>74</v>
      </c>
      <c r="B77" s="177" t="e">
        <f>#REF!</f>
        <v>#REF!</v>
      </c>
      <c r="C77" s="178" t="e">
        <f>#REF!</f>
        <v>#REF!</v>
      </c>
      <c r="D77" s="178" t="e">
        <f>#REF!</f>
        <v>#REF!</v>
      </c>
      <c r="E77" s="178" t="e">
        <f>#REF!</f>
        <v>#REF!</v>
      </c>
      <c r="F77" s="150" t="e">
        <f>IF(#REF!="","",#REF!)</f>
        <v>#REF!</v>
      </c>
      <c r="H77" s="165" t="s">
        <v>16</v>
      </c>
      <c r="I77" s="174" t="s">
        <v>16</v>
      </c>
      <c r="J77" s="165" t="s">
        <v>16</v>
      </c>
      <c r="K77" s="165" t="s">
        <v>16</v>
      </c>
      <c r="L77" s="165" t="s">
        <v>16</v>
      </c>
      <c r="M77" s="165"/>
      <c r="N77" s="165"/>
    </row>
    <row r="78" spans="1:14" ht="12.75">
      <c r="A78" s="172">
        <v>75</v>
      </c>
      <c r="B78" s="177" t="e">
        <f>#REF!</f>
        <v>#REF!</v>
      </c>
      <c r="C78" s="178" t="e">
        <f>#REF!</f>
        <v>#REF!</v>
      </c>
      <c r="D78" s="178" t="e">
        <f>#REF!</f>
        <v>#REF!</v>
      </c>
      <c r="E78" s="178" t="e">
        <f>#REF!</f>
        <v>#REF!</v>
      </c>
      <c r="F78" s="150" t="e">
        <f>IF(#REF!="","",#REF!)</f>
        <v>#REF!</v>
      </c>
      <c r="H78" s="165" t="s">
        <v>16</v>
      </c>
      <c r="I78" s="174" t="s">
        <v>16</v>
      </c>
      <c r="J78" s="165" t="s">
        <v>16</v>
      </c>
      <c r="K78" s="165" t="s">
        <v>16</v>
      </c>
      <c r="L78" s="165" t="s">
        <v>16</v>
      </c>
      <c r="M78" s="165"/>
      <c r="N78" s="165"/>
    </row>
    <row r="79" spans="1:14" ht="12.75">
      <c r="A79" s="172">
        <v>76</v>
      </c>
      <c r="B79" s="177" t="e">
        <f>#REF!</f>
        <v>#REF!</v>
      </c>
      <c r="C79" s="178" t="e">
        <f>#REF!</f>
        <v>#REF!</v>
      </c>
      <c r="D79" s="178" t="e">
        <f>#REF!</f>
        <v>#REF!</v>
      </c>
      <c r="E79" s="178" t="e">
        <f>#REF!</f>
        <v>#REF!</v>
      </c>
      <c r="F79" s="150" t="e">
        <f>IF(#REF!="","",#REF!)</f>
        <v>#REF!</v>
      </c>
      <c r="H79" s="165" t="s">
        <v>16</v>
      </c>
      <c r="I79" s="174" t="s">
        <v>16</v>
      </c>
      <c r="J79" s="165" t="s">
        <v>16</v>
      </c>
      <c r="K79" s="165" t="s">
        <v>16</v>
      </c>
      <c r="L79" s="165" t="s">
        <v>16</v>
      </c>
      <c r="M79" s="165"/>
      <c r="N79" s="165"/>
    </row>
    <row r="80" spans="1:14" ht="12.75">
      <c r="A80" s="172">
        <v>77</v>
      </c>
      <c r="B80" s="177" t="e">
        <f>#REF!</f>
        <v>#REF!</v>
      </c>
      <c r="C80" s="178" t="e">
        <f>#REF!</f>
        <v>#REF!</v>
      </c>
      <c r="D80" s="178" t="e">
        <f>#REF!</f>
        <v>#REF!</v>
      </c>
      <c r="E80" s="178" t="e">
        <f>#REF!</f>
        <v>#REF!</v>
      </c>
      <c r="F80" s="150" t="e">
        <f>IF(#REF!="","",#REF!)</f>
        <v>#REF!</v>
      </c>
      <c r="H80" s="165" t="s">
        <v>16</v>
      </c>
      <c r="I80" s="174" t="s">
        <v>16</v>
      </c>
      <c r="J80" s="165" t="s">
        <v>16</v>
      </c>
      <c r="K80" s="165" t="s">
        <v>16</v>
      </c>
      <c r="L80" s="165" t="s">
        <v>16</v>
      </c>
      <c r="M80" s="165"/>
      <c r="N80" s="165"/>
    </row>
    <row r="81" spans="1:14" ht="12.75">
      <c r="A81" s="172">
        <v>78</v>
      </c>
      <c r="B81" s="177" t="e">
        <f>#REF!</f>
        <v>#REF!</v>
      </c>
      <c r="C81" s="178" t="e">
        <f>#REF!</f>
        <v>#REF!</v>
      </c>
      <c r="D81" s="178" t="e">
        <f>#REF!</f>
        <v>#REF!</v>
      </c>
      <c r="E81" s="178" t="e">
        <f>#REF!</f>
        <v>#REF!</v>
      </c>
      <c r="F81" s="150" t="e">
        <f>IF(#REF!="","",#REF!)</f>
        <v>#REF!</v>
      </c>
      <c r="H81" s="165" t="s">
        <v>16</v>
      </c>
      <c r="I81" s="174" t="s">
        <v>16</v>
      </c>
      <c r="J81" s="165" t="s">
        <v>16</v>
      </c>
      <c r="K81" s="165" t="s">
        <v>16</v>
      </c>
      <c r="L81" s="165" t="s">
        <v>16</v>
      </c>
      <c r="M81" s="165"/>
      <c r="N81" s="165"/>
    </row>
    <row r="82" spans="1:14" ht="12.75">
      <c r="A82" s="172">
        <v>79</v>
      </c>
      <c r="B82" s="177" t="e">
        <f>#REF!</f>
        <v>#REF!</v>
      </c>
      <c r="C82" s="178" t="e">
        <f>#REF!</f>
        <v>#REF!</v>
      </c>
      <c r="D82" s="178" t="e">
        <f>#REF!</f>
        <v>#REF!</v>
      </c>
      <c r="E82" s="178" t="e">
        <f>#REF!</f>
        <v>#REF!</v>
      </c>
      <c r="F82" s="150" t="e">
        <f>IF(#REF!="","",#REF!)</f>
        <v>#REF!</v>
      </c>
      <c r="H82" s="165" t="s">
        <v>16</v>
      </c>
      <c r="I82" s="174" t="s">
        <v>16</v>
      </c>
      <c r="J82" s="165" t="s">
        <v>16</v>
      </c>
      <c r="K82" s="165" t="s">
        <v>16</v>
      </c>
      <c r="L82" s="165" t="s">
        <v>16</v>
      </c>
      <c r="M82" s="165"/>
      <c r="N82" s="165"/>
    </row>
    <row r="83" spans="1:14" ht="12.75">
      <c r="A83" s="172">
        <v>80</v>
      </c>
      <c r="B83" s="177" t="e">
        <f>#REF!</f>
        <v>#REF!</v>
      </c>
      <c r="C83" s="178" t="e">
        <f>#REF!</f>
        <v>#REF!</v>
      </c>
      <c r="D83" s="178" t="e">
        <f>#REF!</f>
        <v>#REF!</v>
      </c>
      <c r="E83" s="178" t="e">
        <f>#REF!</f>
        <v>#REF!</v>
      </c>
      <c r="F83" s="150" t="e">
        <f>IF(#REF!="","",#REF!)</f>
        <v>#REF!</v>
      </c>
      <c r="H83" s="165" t="s">
        <v>16</v>
      </c>
      <c r="I83" s="174" t="s">
        <v>16</v>
      </c>
      <c r="J83" s="165" t="s">
        <v>16</v>
      </c>
      <c r="K83" s="165" t="s">
        <v>16</v>
      </c>
      <c r="L83" s="165" t="s">
        <v>16</v>
      </c>
      <c r="M83" s="165"/>
      <c r="N83" s="165"/>
    </row>
    <row r="84" spans="1:14" ht="12.75">
      <c r="A84" s="172">
        <v>81</v>
      </c>
      <c r="B84" s="177" t="e">
        <f>#REF!</f>
        <v>#REF!</v>
      </c>
      <c r="C84" s="178" t="e">
        <f>#REF!</f>
        <v>#REF!</v>
      </c>
      <c r="D84" s="178" t="e">
        <f>#REF!</f>
        <v>#REF!</v>
      </c>
      <c r="E84" s="178" t="e">
        <f>#REF!</f>
        <v>#REF!</v>
      </c>
      <c r="F84" s="150" t="e">
        <f>IF(#REF!="","",#REF!)</f>
        <v>#REF!</v>
      </c>
      <c r="H84" s="165" t="s">
        <v>16</v>
      </c>
      <c r="I84" s="174" t="s">
        <v>16</v>
      </c>
      <c r="J84" s="165" t="s">
        <v>16</v>
      </c>
      <c r="K84" s="165" t="s">
        <v>16</v>
      </c>
      <c r="L84" s="165" t="s">
        <v>16</v>
      </c>
      <c r="M84" s="165"/>
      <c r="N84" s="165"/>
    </row>
    <row r="85" spans="1:14" ht="12.75">
      <c r="A85" s="172">
        <v>82</v>
      </c>
      <c r="B85" s="177" t="e">
        <f>#REF!</f>
        <v>#REF!</v>
      </c>
      <c r="C85" s="178" t="e">
        <f>#REF!</f>
        <v>#REF!</v>
      </c>
      <c r="D85" s="178" t="e">
        <f>#REF!</f>
        <v>#REF!</v>
      </c>
      <c r="E85" s="178" t="e">
        <f>#REF!</f>
        <v>#REF!</v>
      </c>
      <c r="F85" s="150" t="e">
        <f>IF(#REF!="","",#REF!)</f>
        <v>#REF!</v>
      </c>
      <c r="H85" s="165" t="s">
        <v>16</v>
      </c>
      <c r="I85" s="174" t="s">
        <v>16</v>
      </c>
      <c r="J85" s="165" t="s">
        <v>16</v>
      </c>
      <c r="K85" s="165" t="s">
        <v>16</v>
      </c>
      <c r="L85" s="165" t="s">
        <v>16</v>
      </c>
      <c r="M85" s="165"/>
      <c r="N85" s="165"/>
    </row>
    <row r="86" spans="1:14" ht="12.75">
      <c r="A86" s="172">
        <v>83</v>
      </c>
      <c r="B86" s="177" t="e">
        <f>#REF!</f>
        <v>#REF!</v>
      </c>
      <c r="C86" s="178" t="e">
        <f>#REF!</f>
        <v>#REF!</v>
      </c>
      <c r="D86" s="178" t="e">
        <f>#REF!</f>
        <v>#REF!</v>
      </c>
      <c r="E86" s="178" t="e">
        <f>#REF!</f>
        <v>#REF!</v>
      </c>
      <c r="F86" s="150" t="e">
        <f>IF(#REF!="","",#REF!)</f>
        <v>#REF!</v>
      </c>
      <c r="H86" s="165" t="s">
        <v>16</v>
      </c>
      <c r="I86" s="174" t="s">
        <v>16</v>
      </c>
      <c r="J86" s="165" t="s">
        <v>16</v>
      </c>
      <c r="K86" s="165" t="s">
        <v>16</v>
      </c>
      <c r="L86" s="165" t="s">
        <v>16</v>
      </c>
      <c r="M86" s="165"/>
      <c r="N86" s="165"/>
    </row>
    <row r="87" spans="1:14" ht="12.75">
      <c r="A87" s="172">
        <v>84</v>
      </c>
      <c r="B87" s="177" t="e">
        <f>#REF!</f>
        <v>#REF!</v>
      </c>
      <c r="C87" s="178" t="e">
        <f>#REF!</f>
        <v>#REF!</v>
      </c>
      <c r="D87" s="178" t="e">
        <f>#REF!</f>
        <v>#REF!</v>
      </c>
      <c r="E87" s="178" t="e">
        <f>#REF!</f>
        <v>#REF!</v>
      </c>
      <c r="F87" s="150" t="e">
        <f>IF(#REF!="","",#REF!)</f>
        <v>#REF!</v>
      </c>
      <c r="H87" s="165" t="s">
        <v>16</v>
      </c>
      <c r="I87" s="174" t="s">
        <v>16</v>
      </c>
      <c r="J87" s="165" t="s">
        <v>16</v>
      </c>
      <c r="K87" s="165" t="s">
        <v>16</v>
      </c>
      <c r="L87" s="165" t="s">
        <v>16</v>
      </c>
      <c r="M87" s="165"/>
      <c r="N87" s="165"/>
    </row>
    <row r="88" spans="1:14" ht="12.75">
      <c r="A88" s="172">
        <v>85</v>
      </c>
      <c r="B88" s="177" t="e">
        <f>#REF!</f>
        <v>#REF!</v>
      </c>
      <c r="C88" s="178" t="e">
        <f>#REF!</f>
        <v>#REF!</v>
      </c>
      <c r="D88" s="178" t="e">
        <f>#REF!</f>
        <v>#REF!</v>
      </c>
      <c r="E88" s="178" t="e">
        <f>#REF!</f>
        <v>#REF!</v>
      </c>
      <c r="F88" s="150" t="e">
        <f>IF(#REF!="","",#REF!)</f>
        <v>#REF!</v>
      </c>
      <c r="H88" s="165" t="s">
        <v>16</v>
      </c>
      <c r="I88" s="174" t="s">
        <v>16</v>
      </c>
      <c r="J88" s="165" t="s">
        <v>16</v>
      </c>
      <c r="K88" s="165" t="s">
        <v>16</v>
      </c>
      <c r="L88" s="165" t="s">
        <v>16</v>
      </c>
      <c r="M88" s="165"/>
      <c r="N88" s="165"/>
    </row>
    <row r="89" spans="1:14" ht="12.75">
      <c r="A89" s="172">
        <v>86</v>
      </c>
      <c r="B89" s="177" t="e">
        <f>#REF!</f>
        <v>#REF!</v>
      </c>
      <c r="C89" s="178" t="e">
        <f>#REF!</f>
        <v>#REF!</v>
      </c>
      <c r="D89" s="178" t="e">
        <f>#REF!</f>
        <v>#REF!</v>
      </c>
      <c r="E89" s="178" t="e">
        <f>#REF!</f>
        <v>#REF!</v>
      </c>
      <c r="F89" s="150" t="e">
        <f>IF(#REF!="","",#REF!)</f>
        <v>#REF!</v>
      </c>
      <c r="H89" s="165" t="s">
        <v>16</v>
      </c>
      <c r="I89" s="174" t="s">
        <v>16</v>
      </c>
      <c r="J89" s="165" t="s">
        <v>16</v>
      </c>
      <c r="K89" s="165" t="s">
        <v>16</v>
      </c>
      <c r="L89" s="165" t="s">
        <v>16</v>
      </c>
      <c r="M89" s="165"/>
      <c r="N89" s="165"/>
    </row>
    <row r="90" spans="1:14" ht="12.75">
      <c r="A90" s="172">
        <v>87</v>
      </c>
      <c r="B90" s="177" t="e">
        <f>#REF!</f>
        <v>#REF!</v>
      </c>
      <c r="C90" s="178" t="e">
        <f>#REF!</f>
        <v>#REF!</v>
      </c>
      <c r="D90" s="178" t="e">
        <f>#REF!</f>
        <v>#REF!</v>
      </c>
      <c r="E90" s="178" t="e">
        <f>#REF!</f>
        <v>#REF!</v>
      </c>
      <c r="F90" s="150" t="e">
        <f>IF(#REF!="","",#REF!)</f>
        <v>#REF!</v>
      </c>
      <c r="H90" s="165" t="s">
        <v>16</v>
      </c>
      <c r="I90" s="174" t="s">
        <v>16</v>
      </c>
      <c r="J90" s="165" t="s">
        <v>16</v>
      </c>
      <c r="K90" s="165" t="s">
        <v>16</v>
      </c>
      <c r="L90" s="165" t="s">
        <v>16</v>
      </c>
      <c r="M90" s="165"/>
      <c r="N90" s="165"/>
    </row>
    <row r="91" spans="1:14" ht="12.75">
      <c r="A91" s="172">
        <v>88</v>
      </c>
      <c r="B91" s="177" t="e">
        <f>#REF!</f>
        <v>#REF!</v>
      </c>
      <c r="C91" s="178" t="e">
        <f>#REF!</f>
        <v>#REF!</v>
      </c>
      <c r="D91" s="178" t="e">
        <f>#REF!</f>
        <v>#REF!</v>
      </c>
      <c r="E91" s="178" t="e">
        <f>#REF!</f>
        <v>#REF!</v>
      </c>
      <c r="F91" s="150" t="e">
        <f>IF(#REF!="","",#REF!)</f>
        <v>#REF!</v>
      </c>
      <c r="H91" s="165" t="s">
        <v>16</v>
      </c>
      <c r="I91" s="174" t="s">
        <v>16</v>
      </c>
      <c r="J91" s="165" t="s">
        <v>16</v>
      </c>
      <c r="K91" s="165" t="s">
        <v>16</v>
      </c>
      <c r="L91" s="165" t="s">
        <v>16</v>
      </c>
      <c r="M91" s="165"/>
      <c r="N91" s="165"/>
    </row>
    <row r="92" spans="1:14" ht="12.75">
      <c r="A92" s="172">
        <v>89</v>
      </c>
      <c r="B92" s="177" t="e">
        <f>#REF!</f>
        <v>#REF!</v>
      </c>
      <c r="C92" s="178" t="e">
        <f>#REF!</f>
        <v>#REF!</v>
      </c>
      <c r="D92" s="178" t="e">
        <f>#REF!</f>
        <v>#REF!</v>
      </c>
      <c r="E92" s="178" t="e">
        <f>#REF!</f>
        <v>#REF!</v>
      </c>
      <c r="F92" s="150" t="e">
        <f>IF(#REF!="","",#REF!)</f>
        <v>#REF!</v>
      </c>
      <c r="H92" s="165" t="s">
        <v>16</v>
      </c>
      <c r="I92" s="174" t="s">
        <v>16</v>
      </c>
      <c r="J92" s="165" t="s">
        <v>16</v>
      </c>
      <c r="K92" s="165" t="s">
        <v>16</v>
      </c>
      <c r="L92" s="165" t="s">
        <v>16</v>
      </c>
      <c r="M92" s="165"/>
      <c r="N92" s="165"/>
    </row>
    <row r="93" spans="1:14" ht="12.75">
      <c r="A93" s="172">
        <v>90</v>
      </c>
      <c r="B93" s="177" t="e">
        <f>#REF!</f>
        <v>#REF!</v>
      </c>
      <c r="C93" s="178" t="e">
        <f>#REF!</f>
        <v>#REF!</v>
      </c>
      <c r="D93" s="178" t="e">
        <f>#REF!</f>
        <v>#REF!</v>
      </c>
      <c r="E93" s="178" t="e">
        <f>#REF!</f>
        <v>#REF!</v>
      </c>
      <c r="F93" s="150" t="e">
        <f>IF(#REF!="","",#REF!)</f>
        <v>#REF!</v>
      </c>
      <c r="H93" s="165" t="s">
        <v>16</v>
      </c>
      <c r="I93" s="174" t="s">
        <v>16</v>
      </c>
      <c r="J93" s="165" t="s">
        <v>16</v>
      </c>
      <c r="K93" s="165" t="s">
        <v>16</v>
      </c>
      <c r="L93" s="165" t="s">
        <v>16</v>
      </c>
      <c r="M93" s="165"/>
      <c r="N93" s="165"/>
    </row>
    <row r="94" spans="1:14" ht="12.75">
      <c r="A94" s="172">
        <v>91</v>
      </c>
      <c r="B94" s="177" t="e">
        <f>#REF!</f>
        <v>#REF!</v>
      </c>
      <c r="C94" s="178" t="e">
        <f>#REF!</f>
        <v>#REF!</v>
      </c>
      <c r="D94" s="178" t="e">
        <f>#REF!</f>
        <v>#REF!</v>
      </c>
      <c r="E94" s="178" t="e">
        <f>#REF!</f>
        <v>#REF!</v>
      </c>
      <c r="F94" s="150" t="e">
        <f>IF(#REF!="","",#REF!)</f>
        <v>#REF!</v>
      </c>
      <c r="H94" s="165" t="s">
        <v>16</v>
      </c>
      <c r="I94" s="174" t="s">
        <v>16</v>
      </c>
      <c r="J94" s="165" t="s">
        <v>16</v>
      </c>
      <c r="K94" s="165" t="s">
        <v>16</v>
      </c>
      <c r="L94" s="165" t="s">
        <v>16</v>
      </c>
      <c r="M94" s="165"/>
      <c r="N94" s="165"/>
    </row>
    <row r="95" spans="1:14" ht="12.75">
      <c r="A95" s="172">
        <v>92</v>
      </c>
      <c r="B95" s="177" t="e">
        <f>#REF!</f>
        <v>#REF!</v>
      </c>
      <c r="C95" s="178" t="e">
        <f>#REF!</f>
        <v>#REF!</v>
      </c>
      <c r="D95" s="178" t="e">
        <f>#REF!</f>
        <v>#REF!</v>
      </c>
      <c r="E95" s="178" t="e">
        <f>#REF!</f>
        <v>#REF!</v>
      </c>
      <c r="F95" s="150" t="e">
        <f>IF(#REF!="","",#REF!)</f>
        <v>#REF!</v>
      </c>
      <c r="H95" s="165" t="s">
        <v>16</v>
      </c>
      <c r="I95" s="174" t="s">
        <v>16</v>
      </c>
      <c r="J95" s="165" t="s">
        <v>16</v>
      </c>
      <c r="K95" s="165" t="s">
        <v>16</v>
      </c>
      <c r="L95" s="165" t="s">
        <v>16</v>
      </c>
      <c r="M95" s="165"/>
      <c r="N95" s="165"/>
    </row>
    <row r="96" spans="1:14" ht="12.75">
      <c r="A96" s="172">
        <v>93</v>
      </c>
      <c r="B96" s="177" t="e">
        <f>#REF!</f>
        <v>#REF!</v>
      </c>
      <c r="C96" s="178" t="e">
        <f>#REF!</f>
        <v>#REF!</v>
      </c>
      <c r="D96" s="178" t="e">
        <f>#REF!</f>
        <v>#REF!</v>
      </c>
      <c r="E96" s="178" t="e">
        <f>#REF!</f>
        <v>#REF!</v>
      </c>
      <c r="F96" s="150" t="e">
        <f>IF(#REF!="","",#REF!)</f>
        <v>#REF!</v>
      </c>
      <c r="H96" s="165" t="s">
        <v>16</v>
      </c>
      <c r="I96" s="174" t="s">
        <v>16</v>
      </c>
      <c r="J96" s="165" t="s">
        <v>16</v>
      </c>
      <c r="K96" s="165" t="s">
        <v>16</v>
      </c>
      <c r="L96" s="165" t="s">
        <v>16</v>
      </c>
      <c r="M96" s="165"/>
      <c r="N96" s="165"/>
    </row>
    <row r="97" spans="1:14" ht="12.75">
      <c r="A97" s="172">
        <v>94</v>
      </c>
      <c r="B97" s="177" t="e">
        <f>#REF!</f>
        <v>#REF!</v>
      </c>
      <c r="C97" s="178" t="e">
        <f>#REF!</f>
        <v>#REF!</v>
      </c>
      <c r="D97" s="178" t="e">
        <f>#REF!</f>
        <v>#REF!</v>
      </c>
      <c r="E97" s="178" t="e">
        <f>#REF!</f>
        <v>#REF!</v>
      </c>
      <c r="F97" s="150" t="e">
        <f>IF(#REF!="","",#REF!)</f>
        <v>#REF!</v>
      </c>
      <c r="H97" s="165" t="s">
        <v>16</v>
      </c>
      <c r="I97" s="174" t="s">
        <v>16</v>
      </c>
      <c r="J97" s="165" t="s">
        <v>16</v>
      </c>
      <c r="K97" s="165" t="s">
        <v>16</v>
      </c>
      <c r="L97" s="165" t="s">
        <v>16</v>
      </c>
      <c r="M97" s="165"/>
      <c r="N97" s="165"/>
    </row>
    <row r="98" spans="1:14" ht="12.75">
      <c r="A98" s="172">
        <v>95</v>
      </c>
      <c r="B98" s="177" t="e">
        <f>#REF!</f>
        <v>#REF!</v>
      </c>
      <c r="C98" s="178" t="e">
        <f>#REF!</f>
        <v>#REF!</v>
      </c>
      <c r="D98" s="178" t="e">
        <f>#REF!</f>
        <v>#REF!</v>
      </c>
      <c r="E98" s="178" t="e">
        <f>#REF!</f>
        <v>#REF!</v>
      </c>
      <c r="F98" s="150" t="e">
        <f>IF(#REF!="","",#REF!)</f>
        <v>#REF!</v>
      </c>
      <c r="H98" s="165" t="s">
        <v>16</v>
      </c>
      <c r="I98" s="174" t="s">
        <v>16</v>
      </c>
      <c r="J98" s="165" t="s">
        <v>16</v>
      </c>
      <c r="K98" s="165" t="s">
        <v>16</v>
      </c>
      <c r="L98" s="165" t="s">
        <v>16</v>
      </c>
      <c r="M98" s="165"/>
      <c r="N98" s="165"/>
    </row>
    <row r="99" spans="1:14" ht="12.75">
      <c r="A99" s="172">
        <v>96</v>
      </c>
      <c r="B99" s="177" t="e">
        <f>#REF!</f>
        <v>#REF!</v>
      </c>
      <c r="C99" s="178" t="e">
        <f>#REF!</f>
        <v>#REF!</v>
      </c>
      <c r="D99" s="178" t="e">
        <f>#REF!</f>
        <v>#REF!</v>
      </c>
      <c r="E99" s="178" t="e">
        <f>#REF!</f>
        <v>#REF!</v>
      </c>
      <c r="F99" s="150" t="e">
        <f>IF(#REF!="","",#REF!)</f>
        <v>#REF!</v>
      </c>
      <c r="H99" s="165" t="s">
        <v>16</v>
      </c>
      <c r="I99" s="174" t="s">
        <v>16</v>
      </c>
      <c r="J99" s="165" t="s">
        <v>16</v>
      </c>
      <c r="K99" s="165" t="s">
        <v>16</v>
      </c>
      <c r="L99" s="165" t="s">
        <v>16</v>
      </c>
      <c r="M99" s="165"/>
      <c r="N99" s="165"/>
    </row>
    <row r="100" spans="1:14" ht="12.75">
      <c r="A100" s="172">
        <v>97</v>
      </c>
      <c r="B100" s="177" t="e">
        <f>#REF!</f>
        <v>#REF!</v>
      </c>
      <c r="C100" s="178" t="e">
        <f>#REF!</f>
        <v>#REF!</v>
      </c>
      <c r="D100" s="178" t="e">
        <f>#REF!</f>
        <v>#REF!</v>
      </c>
      <c r="E100" s="178" t="e">
        <f>#REF!</f>
        <v>#REF!</v>
      </c>
      <c r="F100" s="150" t="e">
        <f>IF(#REF!="","",#REF!)</f>
        <v>#REF!</v>
      </c>
      <c r="H100" s="165" t="s">
        <v>16</v>
      </c>
      <c r="I100" s="174" t="s">
        <v>16</v>
      </c>
      <c r="J100" s="165" t="s">
        <v>16</v>
      </c>
      <c r="K100" s="165" t="s">
        <v>16</v>
      </c>
      <c r="L100" s="165" t="s">
        <v>16</v>
      </c>
      <c r="M100" s="165"/>
      <c r="N100" s="165"/>
    </row>
    <row r="101" spans="1:14" ht="12.75">
      <c r="A101" s="172">
        <v>98</v>
      </c>
      <c r="B101" s="177" t="e">
        <f>#REF!</f>
        <v>#REF!</v>
      </c>
      <c r="C101" s="178" t="e">
        <f>#REF!</f>
        <v>#REF!</v>
      </c>
      <c r="D101" s="178" t="e">
        <f>#REF!</f>
        <v>#REF!</v>
      </c>
      <c r="E101" s="178" t="e">
        <f>#REF!</f>
        <v>#REF!</v>
      </c>
      <c r="F101" s="150" t="e">
        <f>IF(#REF!="","",#REF!)</f>
        <v>#REF!</v>
      </c>
      <c r="H101" s="165" t="s">
        <v>16</v>
      </c>
      <c r="I101" s="174" t="s">
        <v>16</v>
      </c>
      <c r="J101" s="165" t="s">
        <v>16</v>
      </c>
      <c r="K101" s="165" t="s">
        <v>16</v>
      </c>
      <c r="L101" s="165" t="s">
        <v>16</v>
      </c>
      <c r="M101" s="165"/>
      <c r="N101" s="165"/>
    </row>
    <row r="102" spans="1:14" ht="12.75">
      <c r="A102" s="172">
        <v>99</v>
      </c>
      <c r="B102" s="177" t="e">
        <f>#REF!</f>
        <v>#REF!</v>
      </c>
      <c r="C102" s="178" t="e">
        <f>#REF!</f>
        <v>#REF!</v>
      </c>
      <c r="D102" s="178" t="e">
        <f>#REF!</f>
        <v>#REF!</v>
      </c>
      <c r="E102" s="178" t="e">
        <f>#REF!</f>
        <v>#REF!</v>
      </c>
      <c r="F102" s="150" t="e">
        <f>IF(#REF!="","",#REF!)</f>
        <v>#REF!</v>
      </c>
      <c r="H102" s="165" t="s">
        <v>16</v>
      </c>
      <c r="I102" s="174" t="s">
        <v>16</v>
      </c>
      <c r="J102" s="165" t="s">
        <v>16</v>
      </c>
      <c r="K102" s="165" t="s">
        <v>16</v>
      </c>
      <c r="L102" s="165" t="s">
        <v>16</v>
      </c>
      <c r="M102" s="165"/>
      <c r="N102" s="165"/>
    </row>
    <row r="103" spans="1:14" ht="12.75">
      <c r="A103" s="172">
        <v>100</v>
      </c>
      <c r="B103" s="177" t="e">
        <f>#REF!</f>
        <v>#REF!</v>
      </c>
      <c r="C103" s="178" t="e">
        <f>#REF!</f>
        <v>#REF!</v>
      </c>
      <c r="D103" s="178" t="e">
        <f>#REF!</f>
        <v>#REF!</v>
      </c>
      <c r="E103" s="178" t="e">
        <f>#REF!</f>
        <v>#REF!</v>
      </c>
      <c r="F103" s="150" t="e">
        <f>IF(#REF!="","",#REF!)</f>
        <v>#REF!</v>
      </c>
      <c r="H103" s="165" t="s">
        <v>16</v>
      </c>
      <c r="I103" s="174" t="s">
        <v>16</v>
      </c>
      <c r="J103" s="165" t="s">
        <v>16</v>
      </c>
      <c r="K103" s="165" t="s">
        <v>16</v>
      </c>
      <c r="L103" s="165" t="s">
        <v>16</v>
      </c>
      <c r="M103" s="165"/>
      <c r="N103" s="165"/>
    </row>
    <row r="104" spans="1:14" ht="12.75">
      <c r="A104" s="172">
        <v>101</v>
      </c>
      <c r="B104" s="177" t="e">
        <f>#REF!</f>
        <v>#REF!</v>
      </c>
      <c r="C104" s="178" t="e">
        <f>#REF!</f>
        <v>#REF!</v>
      </c>
      <c r="D104" s="178" t="e">
        <f>#REF!</f>
        <v>#REF!</v>
      </c>
      <c r="E104" s="178" t="e">
        <f>#REF!</f>
        <v>#REF!</v>
      </c>
      <c r="F104" s="150" t="e">
        <f>IF(#REF!="","",#REF!)</f>
        <v>#REF!</v>
      </c>
      <c r="H104" s="165" t="s">
        <v>16</v>
      </c>
      <c r="I104" s="174" t="s">
        <v>16</v>
      </c>
      <c r="J104" s="165" t="s">
        <v>16</v>
      </c>
      <c r="K104" s="165" t="s">
        <v>16</v>
      </c>
      <c r="L104" s="165" t="s">
        <v>16</v>
      </c>
      <c r="M104" s="165"/>
      <c r="N104" s="165"/>
    </row>
    <row r="105" spans="1:14" ht="12.75">
      <c r="A105" s="172">
        <v>102</v>
      </c>
      <c r="B105" s="177" t="e">
        <f>#REF!</f>
        <v>#REF!</v>
      </c>
      <c r="C105" s="178" t="e">
        <f>#REF!</f>
        <v>#REF!</v>
      </c>
      <c r="D105" s="178" t="e">
        <f>#REF!</f>
        <v>#REF!</v>
      </c>
      <c r="E105" s="178" t="e">
        <f>#REF!</f>
        <v>#REF!</v>
      </c>
      <c r="F105" s="150" t="e">
        <f>IF(#REF!="","",#REF!)</f>
        <v>#REF!</v>
      </c>
      <c r="H105" s="165" t="s">
        <v>16</v>
      </c>
      <c r="I105" s="174" t="s">
        <v>16</v>
      </c>
      <c r="J105" s="165" t="s">
        <v>16</v>
      </c>
      <c r="K105" s="165" t="s">
        <v>16</v>
      </c>
      <c r="L105" s="165" t="s">
        <v>16</v>
      </c>
      <c r="M105" s="165"/>
      <c r="N105" s="165"/>
    </row>
    <row r="106" spans="1:14" ht="12.75">
      <c r="A106" s="172">
        <v>103</v>
      </c>
      <c r="B106" s="177" t="e">
        <f>#REF!</f>
        <v>#REF!</v>
      </c>
      <c r="C106" s="178" t="e">
        <f>#REF!</f>
        <v>#REF!</v>
      </c>
      <c r="D106" s="178" t="e">
        <f>#REF!</f>
        <v>#REF!</v>
      </c>
      <c r="E106" s="178" t="e">
        <f>#REF!</f>
        <v>#REF!</v>
      </c>
      <c r="F106" s="150" t="e">
        <f>IF(#REF!="","",#REF!)</f>
        <v>#REF!</v>
      </c>
      <c r="H106" s="165" t="s">
        <v>16</v>
      </c>
      <c r="I106" s="174" t="s">
        <v>16</v>
      </c>
      <c r="J106" s="165" t="s">
        <v>16</v>
      </c>
      <c r="K106" s="165" t="s">
        <v>16</v>
      </c>
      <c r="L106" s="165" t="s">
        <v>16</v>
      </c>
      <c r="M106" s="165"/>
      <c r="N106" s="165"/>
    </row>
    <row r="107" spans="1:14" ht="12.75">
      <c r="A107" s="172">
        <v>104</v>
      </c>
      <c r="B107" s="177" t="e">
        <f>#REF!</f>
        <v>#REF!</v>
      </c>
      <c r="C107" s="178" t="e">
        <f>#REF!</f>
        <v>#REF!</v>
      </c>
      <c r="D107" s="178" t="e">
        <f>#REF!</f>
        <v>#REF!</v>
      </c>
      <c r="E107" s="178" t="e">
        <f>#REF!</f>
        <v>#REF!</v>
      </c>
      <c r="F107" s="150" t="e">
        <f>IF(#REF!="","",#REF!)</f>
        <v>#REF!</v>
      </c>
      <c r="H107" s="165" t="s">
        <v>16</v>
      </c>
      <c r="I107" s="174" t="s">
        <v>16</v>
      </c>
      <c r="J107" s="165" t="s">
        <v>16</v>
      </c>
      <c r="K107" s="165" t="s">
        <v>16</v>
      </c>
      <c r="L107" s="165" t="s">
        <v>16</v>
      </c>
      <c r="M107" s="165"/>
      <c r="N107" s="165"/>
    </row>
    <row r="108" spans="1:14" ht="12.75">
      <c r="A108" s="172">
        <v>105</v>
      </c>
      <c r="B108" s="177" t="e">
        <f>#REF!</f>
        <v>#REF!</v>
      </c>
      <c r="C108" s="178" t="e">
        <f>#REF!</f>
        <v>#REF!</v>
      </c>
      <c r="D108" s="178" t="e">
        <f>#REF!</f>
        <v>#REF!</v>
      </c>
      <c r="E108" s="178" t="e">
        <f>#REF!</f>
        <v>#REF!</v>
      </c>
      <c r="F108" s="150" t="e">
        <f>IF(#REF!="","",#REF!)</f>
        <v>#REF!</v>
      </c>
      <c r="H108" s="165" t="s">
        <v>16</v>
      </c>
      <c r="I108" s="174" t="s">
        <v>16</v>
      </c>
      <c r="J108" s="165" t="s">
        <v>16</v>
      </c>
      <c r="K108" s="165" t="s">
        <v>16</v>
      </c>
      <c r="L108" s="165" t="s">
        <v>16</v>
      </c>
      <c r="M108" s="165"/>
      <c r="N108" s="165"/>
    </row>
    <row r="109" spans="1:14" ht="12.75">
      <c r="A109" s="172">
        <v>106</v>
      </c>
      <c r="B109" s="177" t="e">
        <f>#REF!</f>
        <v>#REF!</v>
      </c>
      <c r="C109" s="178" t="e">
        <f>#REF!</f>
        <v>#REF!</v>
      </c>
      <c r="D109" s="178" t="e">
        <f>#REF!</f>
        <v>#REF!</v>
      </c>
      <c r="E109" s="178" t="e">
        <f>#REF!</f>
        <v>#REF!</v>
      </c>
      <c r="F109" s="150" t="e">
        <f>IF(#REF!="","",#REF!)</f>
        <v>#REF!</v>
      </c>
      <c r="H109" s="165" t="s">
        <v>16</v>
      </c>
      <c r="I109" s="174" t="s">
        <v>16</v>
      </c>
      <c r="J109" s="165" t="s">
        <v>16</v>
      </c>
      <c r="K109" s="165" t="s">
        <v>16</v>
      </c>
      <c r="L109" s="165" t="s">
        <v>16</v>
      </c>
      <c r="M109" s="165"/>
      <c r="N109" s="165"/>
    </row>
    <row r="110" spans="1:14" ht="12.75">
      <c r="A110" s="172">
        <v>107</v>
      </c>
      <c r="B110" s="177" t="e">
        <f>#REF!</f>
        <v>#REF!</v>
      </c>
      <c r="C110" s="178" t="e">
        <f>#REF!</f>
        <v>#REF!</v>
      </c>
      <c r="D110" s="178" t="e">
        <f>#REF!</f>
        <v>#REF!</v>
      </c>
      <c r="E110" s="178" t="e">
        <f>#REF!</f>
        <v>#REF!</v>
      </c>
      <c r="F110" s="150" t="e">
        <f>IF(#REF!="","",#REF!)</f>
        <v>#REF!</v>
      </c>
      <c r="H110" s="165" t="s">
        <v>16</v>
      </c>
      <c r="I110" s="174" t="s">
        <v>16</v>
      </c>
      <c r="J110" s="165" t="s">
        <v>16</v>
      </c>
      <c r="K110" s="165" t="s">
        <v>16</v>
      </c>
      <c r="L110" s="165" t="s">
        <v>16</v>
      </c>
      <c r="M110" s="165"/>
      <c r="N110" s="165"/>
    </row>
    <row r="111" spans="1:14" ht="12.75">
      <c r="A111" s="172">
        <v>108</v>
      </c>
      <c r="B111" s="177" t="e">
        <f>#REF!</f>
        <v>#REF!</v>
      </c>
      <c r="C111" s="178" t="e">
        <f>#REF!</f>
        <v>#REF!</v>
      </c>
      <c r="D111" s="178" t="e">
        <f>#REF!</f>
        <v>#REF!</v>
      </c>
      <c r="E111" s="178" t="e">
        <f>#REF!</f>
        <v>#REF!</v>
      </c>
      <c r="F111" s="150" t="e">
        <f>IF(#REF!="","",#REF!)</f>
        <v>#REF!</v>
      </c>
      <c r="H111" s="165" t="s">
        <v>16</v>
      </c>
      <c r="I111" s="174" t="s">
        <v>16</v>
      </c>
      <c r="J111" s="165" t="s">
        <v>16</v>
      </c>
      <c r="K111" s="165" t="s">
        <v>16</v>
      </c>
      <c r="L111" s="165" t="s">
        <v>16</v>
      </c>
      <c r="M111" s="165"/>
      <c r="N111" s="165"/>
    </row>
    <row r="112" spans="1:14" ht="12.75">
      <c r="A112" s="172">
        <v>109</v>
      </c>
      <c r="B112" s="177" t="e">
        <f>#REF!</f>
        <v>#REF!</v>
      </c>
      <c r="C112" s="178" t="e">
        <f>#REF!</f>
        <v>#REF!</v>
      </c>
      <c r="D112" s="178" t="e">
        <f>#REF!</f>
        <v>#REF!</v>
      </c>
      <c r="E112" s="178" t="e">
        <f>#REF!</f>
        <v>#REF!</v>
      </c>
      <c r="F112" s="150" t="e">
        <f>IF(#REF!="","",#REF!)</f>
        <v>#REF!</v>
      </c>
      <c r="H112" s="165" t="s">
        <v>16</v>
      </c>
      <c r="I112" s="174" t="s">
        <v>16</v>
      </c>
      <c r="J112" s="165" t="s">
        <v>16</v>
      </c>
      <c r="K112" s="165" t="s">
        <v>16</v>
      </c>
      <c r="L112" s="165" t="s">
        <v>16</v>
      </c>
      <c r="M112" s="165"/>
      <c r="N112" s="165"/>
    </row>
    <row r="113" spans="1:14" ht="12.75">
      <c r="A113" s="172">
        <v>110</v>
      </c>
      <c r="B113" s="177" t="e">
        <f>#REF!</f>
        <v>#REF!</v>
      </c>
      <c r="C113" s="178" t="e">
        <f>#REF!</f>
        <v>#REF!</v>
      </c>
      <c r="D113" s="178" t="e">
        <f>#REF!</f>
        <v>#REF!</v>
      </c>
      <c r="E113" s="178" t="e">
        <f>#REF!</f>
        <v>#REF!</v>
      </c>
      <c r="F113" s="150" t="e">
        <f>IF(#REF!="","",#REF!)</f>
        <v>#REF!</v>
      </c>
      <c r="H113" s="165" t="s">
        <v>16</v>
      </c>
      <c r="I113" s="174" t="s">
        <v>16</v>
      </c>
      <c r="J113" s="165" t="s">
        <v>16</v>
      </c>
      <c r="K113" s="165" t="s">
        <v>16</v>
      </c>
      <c r="L113" s="165" t="s">
        <v>16</v>
      </c>
      <c r="M113" s="165"/>
      <c r="N113" s="165"/>
    </row>
    <row r="114" spans="1:14" ht="12.75">
      <c r="A114" s="172">
        <v>111</v>
      </c>
      <c r="B114" s="177" t="e">
        <f>#REF!</f>
        <v>#REF!</v>
      </c>
      <c r="C114" s="178" t="e">
        <f>#REF!</f>
        <v>#REF!</v>
      </c>
      <c r="D114" s="178" t="e">
        <f>#REF!</f>
        <v>#REF!</v>
      </c>
      <c r="E114" s="178" t="e">
        <f>#REF!</f>
        <v>#REF!</v>
      </c>
      <c r="F114" s="150" t="e">
        <f>IF(#REF!="","",#REF!)</f>
        <v>#REF!</v>
      </c>
      <c r="H114" s="165" t="s">
        <v>16</v>
      </c>
      <c r="I114" s="174" t="s">
        <v>16</v>
      </c>
      <c r="J114" s="165" t="s">
        <v>16</v>
      </c>
      <c r="K114" s="165" t="s">
        <v>16</v>
      </c>
      <c r="L114" s="165" t="s">
        <v>16</v>
      </c>
      <c r="M114" s="165"/>
      <c r="N114" s="165"/>
    </row>
    <row r="115" spans="1:14" ht="12.75">
      <c r="A115" s="172">
        <v>112</v>
      </c>
      <c r="B115" s="177" t="e">
        <f>#REF!</f>
        <v>#REF!</v>
      </c>
      <c r="C115" s="178" t="e">
        <f>#REF!</f>
        <v>#REF!</v>
      </c>
      <c r="D115" s="178" t="e">
        <f>#REF!</f>
        <v>#REF!</v>
      </c>
      <c r="E115" s="178" t="e">
        <f>#REF!</f>
        <v>#REF!</v>
      </c>
      <c r="F115" s="150" t="e">
        <f>IF(#REF!="","",#REF!)</f>
        <v>#REF!</v>
      </c>
      <c r="H115" s="165" t="s">
        <v>16</v>
      </c>
      <c r="I115" s="174" t="s">
        <v>16</v>
      </c>
      <c r="J115" s="165" t="s">
        <v>16</v>
      </c>
      <c r="K115" s="165" t="s">
        <v>16</v>
      </c>
      <c r="L115" s="165" t="s">
        <v>16</v>
      </c>
      <c r="M115" s="165"/>
      <c r="N115" s="165"/>
    </row>
    <row r="116" spans="1:12" ht="12.75">
      <c r="A116" s="172">
        <v>113</v>
      </c>
      <c r="B116" s="177" t="e">
        <f>#REF!</f>
        <v>#REF!</v>
      </c>
      <c r="C116" s="178" t="e">
        <f>#REF!</f>
        <v>#REF!</v>
      </c>
      <c r="D116" s="178" t="e">
        <f>#REF!</f>
        <v>#REF!</v>
      </c>
      <c r="E116" s="178" t="e">
        <f>#REF!</f>
        <v>#REF!</v>
      </c>
      <c r="F116" s="150" t="e">
        <f>IF(#REF!="","",#REF!)</f>
        <v>#REF!</v>
      </c>
      <c r="H116" s="165" t="s">
        <v>16</v>
      </c>
      <c r="I116" s="174" t="s">
        <v>16</v>
      </c>
      <c r="J116" s="165" t="s">
        <v>16</v>
      </c>
      <c r="K116" s="165" t="s">
        <v>16</v>
      </c>
      <c r="L116" s="165" t="s">
        <v>16</v>
      </c>
    </row>
    <row r="117" spans="1:12" ht="12.75">
      <c r="A117" s="172">
        <v>114</v>
      </c>
      <c r="B117" s="177" t="e">
        <f>#REF!</f>
        <v>#REF!</v>
      </c>
      <c r="C117" s="178" t="e">
        <f>#REF!</f>
        <v>#REF!</v>
      </c>
      <c r="D117" s="178" t="e">
        <f>#REF!</f>
        <v>#REF!</v>
      </c>
      <c r="E117" s="178" t="e">
        <f>#REF!</f>
        <v>#REF!</v>
      </c>
      <c r="F117" s="150" t="e">
        <f>IF(#REF!="","",#REF!)</f>
        <v>#REF!</v>
      </c>
      <c r="H117" s="165" t="s">
        <v>16</v>
      </c>
      <c r="I117" s="174" t="s">
        <v>16</v>
      </c>
      <c r="J117" s="165" t="s">
        <v>16</v>
      </c>
      <c r="K117" s="165" t="s">
        <v>16</v>
      </c>
      <c r="L117" s="165" t="s">
        <v>16</v>
      </c>
    </row>
    <row r="118" spans="1:12" ht="12.75">
      <c r="A118" s="172">
        <v>115</v>
      </c>
      <c r="B118" s="177" t="e">
        <f>#REF!</f>
        <v>#REF!</v>
      </c>
      <c r="C118" s="178" t="e">
        <f>#REF!</f>
        <v>#REF!</v>
      </c>
      <c r="D118" s="178" t="e">
        <f>#REF!</f>
        <v>#REF!</v>
      </c>
      <c r="E118" s="178" t="e">
        <f>#REF!</f>
        <v>#REF!</v>
      </c>
      <c r="F118" s="150" t="e">
        <f>IF(#REF!="","",#REF!)</f>
        <v>#REF!</v>
      </c>
      <c r="H118" s="165" t="s">
        <v>16</v>
      </c>
      <c r="I118" s="174" t="s">
        <v>16</v>
      </c>
      <c r="J118" s="165" t="s">
        <v>16</v>
      </c>
      <c r="K118" s="165" t="s">
        <v>16</v>
      </c>
      <c r="L118" s="165" t="s">
        <v>16</v>
      </c>
    </row>
    <row r="119" spans="1:12" ht="12.75">
      <c r="A119" s="172">
        <v>116</v>
      </c>
      <c r="B119" s="177" t="e">
        <f>#REF!</f>
        <v>#REF!</v>
      </c>
      <c r="C119" s="178" t="e">
        <f>#REF!</f>
        <v>#REF!</v>
      </c>
      <c r="D119" s="178" t="e">
        <f>#REF!</f>
        <v>#REF!</v>
      </c>
      <c r="E119" s="178" t="e">
        <f>#REF!</f>
        <v>#REF!</v>
      </c>
      <c r="F119" s="150" t="e">
        <f>IF(#REF!="","",#REF!)</f>
        <v>#REF!</v>
      </c>
      <c r="H119" s="165" t="s">
        <v>16</v>
      </c>
      <c r="I119" s="174" t="s">
        <v>16</v>
      </c>
      <c r="J119" s="165" t="s">
        <v>16</v>
      </c>
      <c r="K119" s="165" t="s">
        <v>16</v>
      </c>
      <c r="L119" s="165" t="s">
        <v>16</v>
      </c>
    </row>
    <row r="120" spans="1:12" ht="12.75">
      <c r="A120" s="172">
        <v>117</v>
      </c>
      <c r="B120" s="177" t="e">
        <f>#REF!</f>
        <v>#REF!</v>
      </c>
      <c r="C120" s="178" t="e">
        <f>#REF!</f>
        <v>#REF!</v>
      </c>
      <c r="D120" s="178" t="e">
        <f>#REF!</f>
        <v>#REF!</v>
      </c>
      <c r="E120" s="178" t="e">
        <f>#REF!</f>
        <v>#REF!</v>
      </c>
      <c r="F120" s="150" t="e">
        <f>IF(#REF!="","",#REF!)</f>
        <v>#REF!</v>
      </c>
      <c r="H120" s="165" t="s">
        <v>16</v>
      </c>
      <c r="I120" s="174" t="s">
        <v>16</v>
      </c>
      <c r="J120" s="165" t="s">
        <v>16</v>
      </c>
      <c r="K120" s="165" t="s">
        <v>16</v>
      </c>
      <c r="L120" s="165" t="s">
        <v>16</v>
      </c>
    </row>
    <row r="121" spans="3:12" ht="12.75">
      <c r="C121" s="178"/>
      <c r="D121" s="178"/>
      <c r="E121" s="182"/>
      <c r="H121" s="165" t="s">
        <v>16</v>
      </c>
      <c r="I121" s="174" t="s">
        <v>16</v>
      </c>
      <c r="J121" s="165" t="s">
        <v>16</v>
      </c>
      <c r="K121" s="165" t="s">
        <v>16</v>
      </c>
      <c r="L121" s="165" t="s">
        <v>16</v>
      </c>
    </row>
    <row r="122" spans="3:12" ht="12.75">
      <c r="C122" s="178"/>
      <c r="D122" s="178"/>
      <c r="E122" s="182"/>
      <c r="H122" s="165" t="s">
        <v>16</v>
      </c>
      <c r="I122" s="174" t="s">
        <v>16</v>
      </c>
      <c r="J122" s="165" t="s">
        <v>16</v>
      </c>
      <c r="K122" s="165" t="s">
        <v>16</v>
      </c>
      <c r="L122" s="165" t="s">
        <v>16</v>
      </c>
    </row>
    <row r="123" spans="3:12" ht="12.75">
      <c r="C123" s="178"/>
      <c r="D123" s="178"/>
      <c r="E123" s="182"/>
      <c r="H123" s="165" t="s">
        <v>16</v>
      </c>
      <c r="I123" s="174" t="s">
        <v>16</v>
      </c>
      <c r="J123" s="165" t="s">
        <v>16</v>
      </c>
      <c r="K123" s="165" t="s">
        <v>16</v>
      </c>
      <c r="L123" s="165" t="s">
        <v>16</v>
      </c>
    </row>
    <row r="124" spans="3:12" ht="12.75">
      <c r="C124" s="178"/>
      <c r="D124" s="178"/>
      <c r="E124" s="182"/>
      <c r="H124" s="165" t="s">
        <v>16</v>
      </c>
      <c r="I124" s="174" t="s">
        <v>16</v>
      </c>
      <c r="J124" s="165" t="s">
        <v>16</v>
      </c>
      <c r="K124" s="165" t="s">
        <v>16</v>
      </c>
      <c r="L124" s="165" t="s">
        <v>16</v>
      </c>
    </row>
    <row r="125" spans="3:12" ht="12.75">
      <c r="C125" s="178"/>
      <c r="D125" s="178"/>
      <c r="E125" s="182"/>
      <c r="H125" s="165" t="s">
        <v>16</v>
      </c>
      <c r="I125" s="174" t="s">
        <v>16</v>
      </c>
      <c r="J125" s="165" t="s">
        <v>16</v>
      </c>
      <c r="K125" s="165" t="s">
        <v>16</v>
      </c>
      <c r="L125" s="165" t="s">
        <v>16</v>
      </c>
    </row>
    <row r="126" spans="3:12" ht="12.75">
      <c r="C126" s="178"/>
      <c r="D126" s="178"/>
      <c r="E126" s="182"/>
      <c r="H126" s="165" t="s">
        <v>16</v>
      </c>
      <c r="I126" s="174" t="s">
        <v>16</v>
      </c>
      <c r="J126" s="165" t="s">
        <v>16</v>
      </c>
      <c r="K126" s="165" t="s">
        <v>16</v>
      </c>
      <c r="L126" s="165" t="s">
        <v>16</v>
      </c>
    </row>
    <row r="127" spans="3:12" ht="12.75">
      <c r="C127" s="178"/>
      <c r="D127" s="178"/>
      <c r="E127" s="182"/>
      <c r="H127" s="165" t="s">
        <v>16</v>
      </c>
      <c r="I127" s="174" t="s">
        <v>16</v>
      </c>
      <c r="J127" s="165" t="s">
        <v>16</v>
      </c>
      <c r="K127" s="165" t="s">
        <v>16</v>
      </c>
      <c r="L127" s="165" t="s">
        <v>16</v>
      </c>
    </row>
    <row r="128" spans="3:12" ht="12.75">
      <c r="C128" s="178"/>
      <c r="D128" s="178"/>
      <c r="E128" s="182"/>
      <c r="H128" s="165" t="s">
        <v>16</v>
      </c>
      <c r="I128" s="174" t="s">
        <v>16</v>
      </c>
      <c r="J128" s="165" t="s">
        <v>16</v>
      </c>
      <c r="K128" s="165" t="s">
        <v>16</v>
      </c>
      <c r="L128" s="165" t="s">
        <v>16</v>
      </c>
    </row>
    <row r="129" spans="3:12" ht="12.75">
      <c r="C129" s="178"/>
      <c r="D129" s="178"/>
      <c r="E129" s="182"/>
      <c r="H129" s="165" t="s">
        <v>16</v>
      </c>
      <c r="I129" s="174" t="s">
        <v>16</v>
      </c>
      <c r="J129" s="165" t="s">
        <v>16</v>
      </c>
      <c r="K129" s="165" t="s">
        <v>16</v>
      </c>
      <c r="L129" s="165" t="s">
        <v>16</v>
      </c>
    </row>
    <row r="130" spans="3:12" ht="12.75">
      <c r="C130" s="178"/>
      <c r="D130" s="178"/>
      <c r="E130" s="182"/>
      <c r="H130" s="165" t="s">
        <v>16</v>
      </c>
      <c r="I130" s="174" t="s">
        <v>16</v>
      </c>
      <c r="J130" s="165" t="s">
        <v>16</v>
      </c>
      <c r="K130" s="165" t="s">
        <v>16</v>
      </c>
      <c r="L130" s="165" t="s">
        <v>16</v>
      </c>
    </row>
    <row r="131" spans="3:12" ht="12.75">
      <c r="C131" s="178"/>
      <c r="D131" s="178"/>
      <c r="E131" s="182"/>
      <c r="H131" s="165" t="s">
        <v>16</v>
      </c>
      <c r="I131" s="174" t="s">
        <v>16</v>
      </c>
      <c r="J131" s="165" t="s">
        <v>16</v>
      </c>
      <c r="K131" s="165" t="s">
        <v>16</v>
      </c>
      <c r="L131" s="165" t="s">
        <v>16</v>
      </c>
    </row>
    <row r="132" spans="3:12" ht="12.75">
      <c r="C132" s="178"/>
      <c r="D132" s="178"/>
      <c r="E132" s="182"/>
      <c r="H132" s="165" t="s">
        <v>16</v>
      </c>
      <c r="I132" s="174" t="s">
        <v>16</v>
      </c>
      <c r="J132" s="165" t="s">
        <v>16</v>
      </c>
      <c r="K132" s="165" t="s">
        <v>16</v>
      </c>
      <c r="L132" s="165" t="s">
        <v>16</v>
      </c>
    </row>
    <row r="133" spans="3:5" ht="12.75">
      <c r="C133" s="178"/>
      <c r="D133" s="178"/>
      <c r="E133" s="182"/>
    </row>
    <row r="134" spans="3:5" ht="12.75">
      <c r="C134" s="178"/>
      <c r="D134" s="178"/>
      <c r="E134" s="182"/>
    </row>
    <row r="135" spans="3:5" ht="12.75">
      <c r="C135" s="178"/>
      <c r="D135" s="178"/>
      <c r="E135" s="182"/>
    </row>
    <row r="136" spans="3:5" ht="12.75">
      <c r="C136" s="178"/>
      <c r="D136" s="178"/>
      <c r="E136" s="182"/>
    </row>
    <row r="137" spans="3:5" ht="12.75">
      <c r="C137" s="178"/>
      <c r="D137" s="178"/>
      <c r="E137" s="182"/>
    </row>
    <row r="138" spans="3:5" ht="12.75">
      <c r="C138" s="178"/>
      <c r="D138" s="178"/>
      <c r="E138" s="182"/>
    </row>
    <row r="139" spans="3:5" ht="12.75">
      <c r="C139" s="178"/>
      <c r="D139" s="178"/>
      <c r="E139" s="182"/>
    </row>
    <row r="140" spans="3:5" ht="12.75">
      <c r="C140" s="178"/>
      <c r="D140" s="178"/>
      <c r="E140" s="182"/>
    </row>
    <row r="141" spans="3:5" ht="12.75">
      <c r="C141" s="178"/>
      <c r="D141" s="178"/>
      <c r="E141" s="182"/>
    </row>
    <row r="142" spans="3:5" ht="12.75">
      <c r="C142" s="178"/>
      <c r="D142" s="178"/>
      <c r="E142" s="182"/>
    </row>
    <row r="143" spans="3:5" ht="12.75">
      <c r="C143" s="178"/>
      <c r="D143" s="178"/>
      <c r="E143" s="182"/>
    </row>
    <row r="144" spans="3:5" ht="12.75">
      <c r="C144" s="178"/>
      <c r="D144" s="178"/>
      <c r="E144" s="182"/>
    </row>
    <row r="145" spans="3:5" ht="12.75">
      <c r="C145" s="178"/>
      <c r="D145" s="178"/>
      <c r="E145" s="182"/>
    </row>
    <row r="146" spans="3:5" ht="12.75">
      <c r="C146" s="178"/>
      <c r="D146" s="178"/>
      <c r="E146" s="182"/>
    </row>
    <row r="147" spans="3:5" ht="12.75">
      <c r="C147" s="178"/>
      <c r="D147" s="178"/>
      <c r="E147" s="182"/>
    </row>
    <row r="148" spans="3:5" ht="12.75">
      <c r="C148" s="178"/>
      <c r="D148" s="178"/>
      <c r="E148" s="182"/>
    </row>
    <row r="149" spans="3:5" ht="12.75">
      <c r="C149" s="178"/>
      <c r="D149" s="178"/>
      <c r="E149" s="182"/>
    </row>
    <row r="150" spans="3:5" ht="12.75">
      <c r="C150" s="178"/>
      <c r="D150" s="178"/>
      <c r="E150" s="182"/>
    </row>
    <row r="151" spans="3:5" ht="12.75">
      <c r="C151" s="178"/>
      <c r="D151" s="178"/>
      <c r="E151" s="182"/>
    </row>
    <row r="152" spans="3:5" ht="12.75">
      <c r="C152" s="178"/>
      <c r="D152" s="178"/>
      <c r="E152" s="182"/>
    </row>
    <row r="153" spans="3:5" ht="12.75">
      <c r="C153" s="178"/>
      <c r="D153" s="178"/>
      <c r="E153" s="182"/>
    </row>
    <row r="154" spans="3:5" ht="12.75">
      <c r="C154" s="178"/>
      <c r="D154" s="178"/>
      <c r="E154" s="182"/>
    </row>
    <row r="155" spans="3:5" ht="12.75">
      <c r="C155" s="178"/>
      <c r="D155" s="178"/>
      <c r="E155" s="182"/>
    </row>
    <row r="156" spans="3:5" ht="12.75">
      <c r="C156" s="178"/>
      <c r="D156" s="178"/>
      <c r="E156" s="182"/>
    </row>
    <row r="157" spans="3:5" ht="12.75">
      <c r="C157" s="178"/>
      <c r="D157" s="178"/>
      <c r="E157" s="182"/>
    </row>
    <row r="158" spans="3:5" ht="12.75">
      <c r="C158" s="178"/>
      <c r="D158" s="178"/>
      <c r="E158" s="182"/>
    </row>
    <row r="159" spans="3:5" ht="12.75">
      <c r="C159" s="178"/>
      <c r="D159" s="178"/>
      <c r="E159" s="182"/>
    </row>
    <row r="160" spans="3:5" ht="12.75">
      <c r="C160" s="178"/>
      <c r="D160" s="178"/>
      <c r="E160" s="182"/>
    </row>
    <row r="161" spans="3:5" ht="12.75">
      <c r="C161" s="178"/>
      <c r="D161" s="178"/>
      <c r="E161" s="182"/>
    </row>
    <row r="162" spans="3:5" ht="12.75">
      <c r="C162" s="178"/>
      <c r="D162" s="178"/>
      <c r="E162" s="182"/>
    </row>
    <row r="163" spans="3:5" ht="12.75">
      <c r="C163" s="178"/>
      <c r="D163" s="178"/>
      <c r="E163" s="182"/>
    </row>
    <row r="164" spans="3:5" ht="12.75">
      <c r="C164" s="178"/>
      <c r="D164" s="178"/>
      <c r="E164" s="182"/>
    </row>
    <row r="165" spans="3:5" ht="12.75">
      <c r="C165" s="178"/>
      <c r="D165" s="178"/>
      <c r="E165" s="182"/>
    </row>
    <row r="166" spans="3:5" ht="12.75">
      <c r="C166" s="178"/>
      <c r="D166" s="178"/>
      <c r="E166" s="182"/>
    </row>
    <row r="167" spans="3:5" ht="12.75">
      <c r="C167" s="178"/>
      <c r="D167" s="178"/>
      <c r="E167" s="182"/>
    </row>
    <row r="168" spans="3:5" ht="12.75">
      <c r="C168" s="178"/>
      <c r="D168" s="178"/>
      <c r="E168" s="182"/>
    </row>
    <row r="169" spans="3:5" ht="12.75">
      <c r="C169" s="178"/>
      <c r="D169" s="178"/>
      <c r="E169" s="182"/>
    </row>
    <row r="170" spans="3:5" ht="12.75">
      <c r="C170" s="178"/>
      <c r="D170" s="178"/>
      <c r="E170" s="182"/>
    </row>
    <row r="171" spans="3:5" ht="12.75">
      <c r="C171" s="178"/>
      <c r="D171" s="178"/>
      <c r="E171" s="182"/>
    </row>
    <row r="172" spans="3:5" ht="12.75">
      <c r="C172" s="178"/>
      <c r="D172" s="178"/>
      <c r="E172" s="182"/>
    </row>
    <row r="173" spans="3:5" ht="12.75">
      <c r="C173" s="178"/>
      <c r="D173" s="178"/>
      <c r="E173" s="182"/>
    </row>
    <row r="174" spans="3:5" ht="12.75">
      <c r="C174" s="178"/>
      <c r="D174" s="178"/>
      <c r="E174" s="182"/>
    </row>
    <row r="175" spans="3:5" ht="12.75">
      <c r="C175" s="178"/>
      <c r="D175" s="178"/>
      <c r="E175" s="182"/>
    </row>
    <row r="176" spans="3:5" ht="12.75">
      <c r="C176" s="178"/>
      <c r="D176" s="178"/>
      <c r="E176" s="182"/>
    </row>
    <row r="177" spans="3:5" ht="12.75">
      <c r="C177" s="178"/>
      <c r="D177" s="178"/>
      <c r="E177" s="182"/>
    </row>
    <row r="178" spans="3:5" ht="12.75">
      <c r="C178" s="178"/>
      <c r="D178" s="178"/>
      <c r="E178" s="182"/>
    </row>
    <row r="179" spans="3:5" ht="12.75">
      <c r="C179" s="178"/>
      <c r="D179" s="178"/>
      <c r="E179" s="182"/>
    </row>
    <row r="180" spans="3:5" ht="12.75">
      <c r="C180" s="178"/>
      <c r="D180" s="178"/>
      <c r="E180" s="182"/>
    </row>
    <row r="181" spans="3:5" ht="12.75">
      <c r="C181" s="178"/>
      <c r="D181" s="178"/>
      <c r="E181" s="182"/>
    </row>
    <row r="182" spans="3:5" ht="12.75">
      <c r="C182" s="178"/>
      <c r="D182" s="178"/>
      <c r="E182" s="182"/>
    </row>
    <row r="183" spans="3:5" ht="12.75">
      <c r="C183" s="178"/>
      <c r="D183" s="178"/>
      <c r="E183" s="182"/>
    </row>
    <row r="184" spans="3:5" ht="12.75">
      <c r="C184" s="178"/>
      <c r="D184" s="178"/>
      <c r="E184" s="182"/>
    </row>
    <row r="185" spans="3:5" ht="12.75">
      <c r="C185" s="178"/>
      <c r="D185" s="178"/>
      <c r="E185" s="182"/>
    </row>
    <row r="186" spans="3:5" ht="12.75">
      <c r="C186" s="178"/>
      <c r="D186" s="178"/>
      <c r="E186" s="182"/>
    </row>
    <row r="187" spans="3:5" ht="12.75">
      <c r="C187" s="178"/>
      <c r="D187" s="178"/>
      <c r="E187" s="182"/>
    </row>
    <row r="188" spans="3:5" ht="12.75">
      <c r="C188" s="178"/>
      <c r="D188" s="178"/>
      <c r="E188" s="182"/>
    </row>
    <row r="189" spans="3:5" ht="12.75">
      <c r="C189" s="178"/>
      <c r="D189" s="178"/>
      <c r="E189" s="182"/>
    </row>
    <row r="190" spans="3:5" ht="12.75">
      <c r="C190" s="178"/>
      <c r="D190" s="178"/>
      <c r="E190" s="182"/>
    </row>
    <row r="191" spans="3:5" ht="12.75">
      <c r="C191" s="178"/>
      <c r="D191" s="178"/>
      <c r="E191" s="182"/>
    </row>
    <row r="192" spans="3:5" ht="12.75">
      <c r="C192" s="178"/>
      <c r="D192" s="178"/>
      <c r="E192" s="182"/>
    </row>
    <row r="193" spans="3:5" ht="12.75">
      <c r="C193" s="178"/>
      <c r="D193" s="178"/>
      <c r="E193" s="182"/>
    </row>
    <row r="194" spans="3:5" ht="12.75">
      <c r="C194" s="178"/>
      <c r="D194" s="178"/>
      <c r="E194" s="182"/>
    </row>
    <row r="195" spans="3:5" ht="12.75">
      <c r="C195" s="178"/>
      <c r="D195" s="178"/>
      <c r="E195" s="182"/>
    </row>
    <row r="196" spans="3:5" ht="12.75">
      <c r="C196" s="178"/>
      <c r="D196" s="178"/>
      <c r="E196" s="182"/>
    </row>
    <row r="197" spans="3:5" ht="12.75">
      <c r="C197" s="178"/>
      <c r="D197" s="178"/>
      <c r="E197" s="182"/>
    </row>
    <row r="198" spans="3:5" ht="12.75">
      <c r="C198" s="178"/>
      <c r="D198" s="178"/>
      <c r="E198" s="182"/>
    </row>
    <row r="199" spans="3:5" ht="12.75">
      <c r="C199" s="178"/>
      <c r="D199" s="178"/>
      <c r="E199" s="182"/>
    </row>
    <row r="200" spans="3:5" ht="12.75">
      <c r="C200" s="178"/>
      <c r="D200" s="178"/>
      <c r="E200" s="182"/>
    </row>
    <row r="201" spans="3:5" ht="12.75">
      <c r="C201" s="178"/>
      <c r="D201" s="178"/>
      <c r="E201" s="182"/>
    </row>
    <row r="202" spans="3:5" ht="12.75">
      <c r="C202" s="178"/>
      <c r="D202" s="178"/>
      <c r="E202" s="182"/>
    </row>
    <row r="203" spans="3:5" ht="12.75">
      <c r="C203" s="178"/>
      <c r="D203" s="178"/>
      <c r="E203" s="182"/>
    </row>
    <row r="204" spans="3:5" ht="12.75">
      <c r="C204" s="178"/>
      <c r="D204" s="178"/>
      <c r="E204" s="182"/>
    </row>
    <row r="205" spans="3:5" ht="12.75">
      <c r="C205" s="178"/>
      <c r="D205" s="178"/>
      <c r="E205" s="182"/>
    </row>
    <row r="206" spans="3:5" ht="12.75">
      <c r="C206" s="178"/>
      <c r="D206" s="178"/>
      <c r="E206" s="182"/>
    </row>
    <row r="207" spans="3:5" ht="12.75">
      <c r="C207" s="178"/>
      <c r="D207" s="178"/>
      <c r="E207" s="182"/>
    </row>
    <row r="208" spans="3:5" ht="12.75">
      <c r="C208" s="178"/>
      <c r="D208" s="178"/>
      <c r="E208" s="182"/>
    </row>
    <row r="209" spans="3:5" ht="12.75">
      <c r="C209" s="178"/>
      <c r="D209" s="178"/>
      <c r="E209" s="182"/>
    </row>
    <row r="210" spans="3:5" ht="12.75">
      <c r="C210" s="178"/>
      <c r="D210" s="178"/>
      <c r="E210" s="182"/>
    </row>
    <row r="211" spans="3:5" ht="12.75">
      <c r="C211" s="178"/>
      <c r="D211" s="178"/>
      <c r="E211" s="182"/>
    </row>
    <row r="212" spans="3:5" ht="12.75">
      <c r="C212" s="178"/>
      <c r="D212" s="178"/>
      <c r="E212" s="182"/>
    </row>
    <row r="213" spans="3:5" ht="12.75">
      <c r="C213" s="178"/>
      <c r="D213" s="178"/>
      <c r="E213" s="182"/>
    </row>
    <row r="214" spans="3:5" ht="12.75">
      <c r="C214" s="178"/>
      <c r="D214" s="178"/>
      <c r="E214" s="182"/>
    </row>
    <row r="215" spans="3:5" ht="12.75">
      <c r="C215" s="178"/>
      <c r="D215" s="178"/>
      <c r="E215" s="182"/>
    </row>
    <row r="216" spans="3:5" ht="12.75">
      <c r="C216" s="178"/>
      <c r="D216" s="178"/>
      <c r="E216" s="182"/>
    </row>
    <row r="217" spans="3:5" ht="12.75">
      <c r="C217" s="178"/>
      <c r="D217" s="178"/>
      <c r="E217" s="182"/>
    </row>
    <row r="218" spans="3:5" ht="12.75">
      <c r="C218" s="178"/>
      <c r="D218" s="178"/>
      <c r="E218" s="182"/>
    </row>
    <row r="219" spans="3:5" ht="12.75">
      <c r="C219" s="178"/>
      <c r="D219" s="178"/>
      <c r="E219" s="182"/>
    </row>
    <row r="220" spans="3:5" ht="12.75">
      <c r="C220" s="178"/>
      <c r="D220" s="178"/>
      <c r="E220" s="182"/>
    </row>
    <row r="221" spans="3:5" ht="12.75">
      <c r="C221" s="178"/>
      <c r="D221" s="178"/>
      <c r="E221" s="182"/>
    </row>
    <row r="222" spans="3:5" ht="12.75">
      <c r="C222" s="178"/>
      <c r="D222" s="178"/>
      <c r="E222" s="182"/>
    </row>
    <row r="223" spans="3:5" ht="12.75">
      <c r="C223" s="178"/>
      <c r="D223" s="178"/>
      <c r="E223" s="182"/>
    </row>
    <row r="224" spans="3:5" ht="12.75">
      <c r="C224" s="178"/>
      <c r="D224" s="178"/>
      <c r="E224" s="182"/>
    </row>
    <row r="225" spans="3:5" ht="12.75">
      <c r="C225" s="178"/>
      <c r="D225" s="178"/>
      <c r="E225" s="182"/>
    </row>
    <row r="226" spans="3:5" ht="12.75">
      <c r="C226" s="178"/>
      <c r="D226" s="178"/>
      <c r="E226" s="182"/>
    </row>
    <row r="227" spans="3:5" ht="12.75">
      <c r="C227" s="178"/>
      <c r="D227" s="178"/>
      <c r="E227" s="182"/>
    </row>
    <row r="228" spans="3:5" ht="12.75">
      <c r="C228" s="178"/>
      <c r="D228" s="178"/>
      <c r="E228" s="182"/>
    </row>
    <row r="229" spans="3:5" ht="12.75">
      <c r="C229" s="178"/>
      <c r="D229" s="178"/>
      <c r="E229" s="182"/>
    </row>
    <row r="230" spans="3:5" ht="12.75">
      <c r="C230" s="178"/>
      <c r="D230" s="178"/>
      <c r="E230" s="182"/>
    </row>
    <row r="231" spans="3:5" ht="12.75">
      <c r="C231" s="178"/>
      <c r="D231" s="178"/>
      <c r="E231" s="182"/>
    </row>
    <row r="232" spans="3:5" ht="12.75">
      <c r="C232" s="178"/>
      <c r="D232" s="178"/>
      <c r="E232" s="182"/>
    </row>
    <row r="233" spans="3:5" ht="12.75">
      <c r="C233" s="178"/>
      <c r="D233" s="178"/>
      <c r="E233" s="182"/>
    </row>
    <row r="234" spans="3:5" ht="12.75">
      <c r="C234" s="178"/>
      <c r="D234" s="178"/>
      <c r="E234" s="182"/>
    </row>
    <row r="235" spans="3:5" ht="12.75">
      <c r="C235" s="178"/>
      <c r="D235" s="178"/>
      <c r="E235" s="182"/>
    </row>
    <row r="236" spans="3:5" ht="12.75">
      <c r="C236" s="178"/>
      <c r="D236" s="178"/>
      <c r="E236" s="182"/>
    </row>
    <row r="237" spans="3:5" ht="12.75">
      <c r="C237" s="178"/>
      <c r="D237" s="178"/>
      <c r="E237" s="182"/>
    </row>
    <row r="238" spans="3:5" ht="12.75">
      <c r="C238" s="178"/>
      <c r="D238" s="178"/>
      <c r="E238" s="182"/>
    </row>
    <row r="239" spans="3:5" ht="12.75">
      <c r="C239" s="178"/>
      <c r="D239" s="178"/>
      <c r="E239" s="182"/>
    </row>
    <row r="240" spans="3:5" ht="12.75">
      <c r="C240" s="178"/>
      <c r="D240" s="178"/>
      <c r="E240" s="182"/>
    </row>
    <row r="241" spans="3:5" ht="12.75">
      <c r="C241" s="178"/>
      <c r="D241" s="178"/>
      <c r="E241" s="182"/>
    </row>
    <row r="242" spans="3:5" ht="12.75">
      <c r="C242" s="178"/>
      <c r="D242" s="178"/>
      <c r="E242" s="182"/>
    </row>
    <row r="243" spans="3:5" ht="12.75">
      <c r="C243" s="178"/>
      <c r="D243" s="178"/>
      <c r="E243" s="182"/>
    </row>
    <row r="244" spans="3:5" ht="12.75">
      <c r="C244" s="178"/>
      <c r="D244" s="178"/>
      <c r="E244" s="182"/>
    </row>
    <row r="245" spans="3:5" ht="12.75">
      <c r="C245" s="178"/>
      <c r="D245" s="178"/>
      <c r="E245" s="182"/>
    </row>
    <row r="246" spans="3:5" ht="12.75">
      <c r="C246" s="178"/>
      <c r="D246" s="178"/>
      <c r="E246" s="182"/>
    </row>
    <row r="247" spans="3:5" ht="12.75">
      <c r="C247" s="178"/>
      <c r="D247" s="178"/>
      <c r="E247" s="182"/>
    </row>
    <row r="248" spans="3:5" ht="12.75">
      <c r="C248" s="178"/>
      <c r="D248" s="178"/>
      <c r="E248" s="182"/>
    </row>
    <row r="249" spans="3:5" ht="12.75">
      <c r="C249" s="178"/>
      <c r="D249" s="178"/>
      <c r="E249" s="182"/>
    </row>
    <row r="250" spans="3:5" ht="12.75">
      <c r="C250" s="178"/>
      <c r="D250" s="178"/>
      <c r="E250" s="182"/>
    </row>
    <row r="251" spans="3:5" ht="12.75">
      <c r="C251" s="178"/>
      <c r="D251" s="178"/>
      <c r="E251" s="182"/>
    </row>
    <row r="252" spans="3:5" ht="12.75">
      <c r="C252" s="178"/>
      <c r="D252" s="178"/>
      <c r="E252" s="182"/>
    </row>
    <row r="253" spans="3:5" ht="12.75">
      <c r="C253" s="178"/>
      <c r="D253" s="178"/>
      <c r="E253" s="182"/>
    </row>
    <row r="254" spans="3:5" ht="12.75">
      <c r="C254" s="178"/>
      <c r="D254" s="178"/>
      <c r="E254" s="182"/>
    </row>
    <row r="255" spans="3:5" ht="12.75">
      <c r="C255" s="178"/>
      <c r="D255" s="178"/>
      <c r="E255" s="182"/>
    </row>
    <row r="256" spans="3:5" ht="12.75">
      <c r="C256" s="178"/>
      <c r="D256" s="178"/>
      <c r="E256" s="182"/>
    </row>
    <row r="257" spans="3:5" ht="12.75">
      <c r="C257" s="178"/>
      <c r="D257" s="178"/>
      <c r="E257" s="182"/>
    </row>
    <row r="258" spans="3:5" ht="12.75">
      <c r="C258" s="178"/>
      <c r="D258" s="178"/>
      <c r="E258" s="182"/>
    </row>
    <row r="259" spans="3:5" ht="12.75">
      <c r="C259" s="178"/>
      <c r="D259" s="178"/>
      <c r="E259" s="182"/>
    </row>
    <row r="260" spans="3:5" ht="12.75">
      <c r="C260" s="178"/>
      <c r="D260" s="178"/>
      <c r="E260" s="182"/>
    </row>
    <row r="261" spans="3:5" ht="12.75">
      <c r="C261" s="178"/>
      <c r="D261" s="178"/>
      <c r="E261" s="182"/>
    </row>
    <row r="262" spans="3:5" ht="12.75">
      <c r="C262" s="178"/>
      <c r="D262" s="178"/>
      <c r="E262" s="182"/>
    </row>
    <row r="263" spans="3:5" ht="12.75">
      <c r="C263" s="178"/>
      <c r="D263" s="178"/>
      <c r="E263" s="182"/>
    </row>
    <row r="264" spans="3:5" ht="12.75">
      <c r="C264" s="178"/>
      <c r="D264" s="178"/>
      <c r="E264" s="182"/>
    </row>
    <row r="265" spans="3:5" ht="12.75">
      <c r="C265" s="178"/>
      <c r="D265" s="178"/>
      <c r="E265" s="182"/>
    </row>
    <row r="266" spans="3:5" ht="12.75">
      <c r="C266" s="178"/>
      <c r="D266" s="178"/>
      <c r="E266" s="182"/>
    </row>
    <row r="267" spans="3:5" ht="12.75">
      <c r="C267" s="178"/>
      <c r="D267" s="178"/>
      <c r="E267" s="182"/>
    </row>
    <row r="268" spans="3:5" ht="12.75">
      <c r="C268" s="178"/>
      <c r="D268" s="178"/>
      <c r="E268" s="182"/>
    </row>
    <row r="269" spans="3:5" ht="12.75">
      <c r="C269" s="178"/>
      <c r="D269" s="178"/>
      <c r="E269" s="182"/>
    </row>
    <row r="270" spans="3:5" ht="12.75">
      <c r="C270" s="178"/>
      <c r="D270" s="178"/>
      <c r="E270" s="182"/>
    </row>
    <row r="271" spans="3:5" ht="12.75">
      <c r="C271" s="178"/>
      <c r="D271" s="178"/>
      <c r="E271" s="182"/>
    </row>
    <row r="272" spans="3:5" ht="12.75">
      <c r="C272" s="178"/>
      <c r="D272" s="178"/>
      <c r="E272" s="182"/>
    </row>
    <row r="273" spans="3:5" ht="12.75">
      <c r="C273" s="178"/>
      <c r="D273" s="178"/>
      <c r="E273" s="182"/>
    </row>
    <row r="274" spans="3:5" ht="12.75">
      <c r="C274" s="178"/>
      <c r="D274" s="178"/>
      <c r="E274" s="182"/>
    </row>
    <row r="275" spans="3:5" ht="12.75">
      <c r="C275" s="178"/>
      <c r="D275" s="178"/>
      <c r="E275" s="182"/>
    </row>
    <row r="276" spans="3:5" ht="12.75">
      <c r="C276" s="178"/>
      <c r="D276" s="178"/>
      <c r="E276" s="182"/>
    </row>
    <row r="277" spans="3:5" ht="12.75">
      <c r="C277" s="178"/>
      <c r="D277" s="178"/>
      <c r="E277" s="182"/>
    </row>
    <row r="278" spans="3:5" ht="12.75">
      <c r="C278" s="178"/>
      <c r="D278" s="178"/>
      <c r="E278" s="182"/>
    </row>
    <row r="279" spans="3:5" ht="12.75">
      <c r="C279" s="178"/>
      <c r="D279" s="178"/>
      <c r="E279" s="182"/>
    </row>
    <row r="280" spans="3:5" ht="12.75">
      <c r="C280" s="178"/>
      <c r="D280" s="178"/>
      <c r="E280" s="182"/>
    </row>
    <row r="281" spans="3:5" ht="12.75">
      <c r="C281" s="178"/>
      <c r="D281" s="178"/>
      <c r="E281" s="182"/>
    </row>
    <row r="282" spans="3:5" ht="12.75">
      <c r="C282" s="178"/>
      <c r="D282" s="178"/>
      <c r="E282" s="182"/>
    </row>
    <row r="283" spans="3:5" ht="12.75">
      <c r="C283" s="178"/>
      <c r="D283" s="178"/>
      <c r="E283" s="182"/>
    </row>
    <row r="284" spans="3:5" ht="12.75">
      <c r="C284" s="178"/>
      <c r="D284" s="178"/>
      <c r="E284" s="182"/>
    </row>
    <row r="285" spans="3:5" ht="12.75">
      <c r="C285" s="178"/>
      <c r="D285" s="178"/>
      <c r="E285" s="182"/>
    </row>
    <row r="286" spans="3:5" ht="12.75">
      <c r="C286" s="178"/>
      <c r="D286" s="178"/>
      <c r="E286" s="182"/>
    </row>
    <row r="287" spans="3:5" ht="12.75">
      <c r="C287" s="178"/>
      <c r="D287" s="178"/>
      <c r="E287" s="182"/>
    </row>
    <row r="288" spans="3:5" ht="12.75">
      <c r="C288" s="178"/>
      <c r="D288" s="178"/>
      <c r="E288" s="182"/>
    </row>
    <row r="289" spans="3:5" ht="12.75">
      <c r="C289" s="178"/>
      <c r="D289" s="178"/>
      <c r="E289" s="182"/>
    </row>
    <row r="290" spans="3:5" ht="12.75">
      <c r="C290" s="178"/>
      <c r="D290" s="178"/>
      <c r="E290" s="182"/>
    </row>
    <row r="291" spans="3:5" ht="12.75">
      <c r="C291" s="178"/>
      <c r="D291" s="178"/>
      <c r="E291" s="182"/>
    </row>
    <row r="292" spans="3:5" ht="12.75">
      <c r="C292" s="178"/>
      <c r="D292" s="178"/>
      <c r="E292" s="182"/>
    </row>
    <row r="293" spans="3:5" ht="12.75">
      <c r="C293" s="178"/>
      <c r="D293" s="178"/>
      <c r="E293" s="182"/>
    </row>
    <row r="294" spans="3:5" ht="12.75">
      <c r="C294" s="178"/>
      <c r="D294" s="178"/>
      <c r="E294" s="182"/>
    </row>
    <row r="295" spans="3:5" ht="12.75">
      <c r="C295" s="178"/>
      <c r="D295" s="178"/>
      <c r="E295" s="182"/>
    </row>
    <row r="296" spans="3:5" ht="12.75">
      <c r="C296" s="178"/>
      <c r="D296" s="178"/>
      <c r="E296" s="182"/>
    </row>
    <row r="297" spans="3:5" ht="12.75">
      <c r="C297" s="178"/>
      <c r="D297" s="178"/>
      <c r="E297" s="182"/>
    </row>
    <row r="298" spans="3:5" ht="12.75">
      <c r="C298" s="178"/>
      <c r="D298" s="178"/>
      <c r="E298" s="182"/>
    </row>
    <row r="299" spans="3:5" ht="12.75">
      <c r="C299" s="178"/>
      <c r="D299" s="178"/>
      <c r="E299" s="182"/>
    </row>
    <row r="300" spans="3:5" ht="12.75">
      <c r="C300" s="178"/>
      <c r="D300" s="178"/>
      <c r="E300" s="182"/>
    </row>
    <row r="301" spans="3:5" ht="12.75">
      <c r="C301" s="178"/>
      <c r="D301" s="178"/>
      <c r="E301" s="182"/>
    </row>
    <row r="302" spans="3:5" ht="12.75">
      <c r="C302" s="178"/>
      <c r="D302" s="178"/>
      <c r="E302" s="182"/>
    </row>
    <row r="303" spans="3:5" ht="12.75">
      <c r="C303" s="178"/>
      <c r="D303" s="178"/>
      <c r="E303" s="182"/>
    </row>
  </sheetData>
  <sheetProtection sort="0"/>
  <mergeCells count="1">
    <mergeCell ref="A1:E1"/>
  </mergeCells>
  <printOptions horizontalCentered="1"/>
  <pageMargins left="0.1968503937007874" right="0.1968503937007874" top="0.984251968503937" bottom="0.984251968503937" header="0.5118110236220472" footer="0.5118110236220472"/>
  <pageSetup horizontalDpi="600" verticalDpi="600" orientation="portrait" paperSize="9" scale="97" r:id="rId1"/>
</worksheet>
</file>

<file path=xl/worksheets/sheet19.xml><?xml version="1.0" encoding="utf-8"?>
<worksheet xmlns="http://schemas.openxmlformats.org/spreadsheetml/2006/main" xmlns:r="http://schemas.openxmlformats.org/officeDocument/2006/relationships">
  <sheetPr codeName="List54"/>
  <dimension ref="A1:O302"/>
  <sheetViews>
    <sheetView zoomScalePageLayoutView="0" workbookViewId="0" topLeftCell="A1">
      <selection activeCell="C7" sqref="C7:C134"/>
    </sheetView>
  </sheetViews>
  <sheetFormatPr defaultColWidth="9.00390625" defaultRowHeight="12.75"/>
  <cols>
    <col min="1" max="1" width="4.00390625" style="47" customWidth="1"/>
    <col min="2" max="2" width="9.375" style="47" bestFit="1" customWidth="1"/>
    <col min="3" max="16384" width="9.125" style="47" customWidth="1"/>
  </cols>
  <sheetData>
    <row r="1" ht="11.25">
      <c r="A1" s="46"/>
    </row>
    <row r="2" ht="11.25">
      <c r="A2" s="69">
        <v>1</v>
      </c>
    </row>
    <row r="4" ht="6.75" customHeight="1">
      <c r="A4" s="61"/>
    </row>
    <row r="5" ht="11.25" customHeight="1">
      <c r="B5" s="47" t="s">
        <v>37</v>
      </c>
    </row>
    <row r="6" ht="11.25" customHeight="1">
      <c r="C6" s="47">
        <f>IF(B6&gt;0,B6,"")</f>
      </c>
    </row>
    <row r="7" spans="1:15" ht="11.25" customHeight="1">
      <c r="A7" s="47">
        <v>1</v>
      </c>
      <c r="B7" s="46" t="e">
        <f ca="1">INDIRECT(CONCATENATE("[Draw_H_FC.xls]Draw!","D2"))</f>
        <v>#REF!</v>
      </c>
      <c r="C7" s="47">
        <v>20</v>
      </c>
      <c r="D7" s="48"/>
      <c r="E7" s="48"/>
      <c r="F7" s="48"/>
      <c r="G7" s="48"/>
      <c r="H7" s="48"/>
      <c r="I7" s="48"/>
      <c r="J7" s="48"/>
      <c r="K7" s="48"/>
      <c r="L7" s="48"/>
      <c r="M7" s="48"/>
      <c r="N7" s="48"/>
      <c r="O7" s="48"/>
    </row>
    <row r="8" spans="1:15" ht="11.25" customHeight="1">
      <c r="A8" s="47">
        <v>2</v>
      </c>
      <c r="B8" s="46" t="e">
        <f ca="1">INDIRECT(CONCATENATE("[Draw_H_FC.xls]Draw!","D3"))</f>
        <v>#REF!</v>
      </c>
      <c r="C8" s="47" t="s">
        <v>16</v>
      </c>
      <c r="D8" s="48"/>
      <c r="E8" s="48"/>
      <c r="F8" s="48"/>
      <c r="G8" s="48"/>
      <c r="H8" s="48"/>
      <c r="I8" s="48"/>
      <c r="J8" s="48"/>
      <c r="K8" s="48"/>
      <c r="L8" s="48"/>
      <c r="M8" s="48"/>
      <c r="N8" s="48"/>
      <c r="O8" s="48"/>
    </row>
    <row r="9" spans="1:15" ht="11.25" customHeight="1">
      <c r="A9" s="47">
        <v>3</v>
      </c>
      <c r="B9" s="46" t="e">
        <f ca="1">INDIRECT(CONCATENATE("[Draw_H_FC.xls]Draw!","D4"))</f>
        <v>#REF!</v>
      </c>
      <c r="C9" s="47">
        <v>87</v>
      </c>
      <c r="D9" s="48"/>
      <c r="E9" s="48"/>
      <c r="F9" s="48"/>
      <c r="G9" s="48"/>
      <c r="H9" s="48"/>
      <c r="I9" s="48"/>
      <c r="J9" s="48"/>
      <c r="K9" s="48"/>
      <c r="L9" s="48"/>
      <c r="M9" s="48"/>
      <c r="N9" s="48"/>
      <c r="O9" s="48"/>
    </row>
    <row r="10" spans="1:15" ht="11.25" customHeight="1">
      <c r="A10" s="47">
        <v>4</v>
      </c>
      <c r="B10" s="46" t="e">
        <f ca="1">INDIRECT(CONCATENATE("[Draw_H_FC.xls]Draw!","D5"))</f>
        <v>#REF!</v>
      </c>
      <c r="C10" s="47">
        <v>59</v>
      </c>
      <c r="D10" s="48"/>
      <c r="E10" s="48"/>
      <c r="F10" s="48"/>
      <c r="G10" s="48"/>
      <c r="H10" s="48"/>
      <c r="I10" s="48"/>
      <c r="J10" s="48"/>
      <c r="K10" s="48"/>
      <c r="L10" s="48"/>
      <c r="M10" s="48"/>
      <c r="N10" s="48"/>
      <c r="O10" s="48"/>
    </row>
    <row r="11" spans="1:15" ht="11.25" customHeight="1">
      <c r="A11" s="47">
        <v>5</v>
      </c>
      <c r="B11" s="46" t="e">
        <f ca="1">INDIRECT(CONCATENATE("[Draw_H_FC.xls]Draw!","D6"))</f>
        <v>#REF!</v>
      </c>
      <c r="C11" s="47">
        <v>90</v>
      </c>
      <c r="D11" s="48"/>
      <c r="E11" s="48"/>
      <c r="F11" s="48"/>
      <c r="G11" s="48"/>
      <c r="H11" s="48"/>
      <c r="I11" s="48"/>
      <c r="J11" s="48"/>
      <c r="K11" s="48"/>
      <c r="L11" s="48"/>
      <c r="M11" s="48"/>
      <c r="N11" s="48"/>
      <c r="O11" s="48"/>
    </row>
    <row r="12" spans="1:15" ht="11.25" customHeight="1">
      <c r="A12" s="47">
        <v>6</v>
      </c>
      <c r="B12" s="46" t="e">
        <f ca="1">INDIRECT(CONCATENATE("[Draw_H_FC.xls]Draw!","D7"))</f>
        <v>#REF!</v>
      </c>
      <c r="C12" s="47">
        <v>131</v>
      </c>
      <c r="D12" s="48"/>
      <c r="E12" s="48"/>
      <c r="F12" s="48"/>
      <c r="G12" s="48"/>
      <c r="H12" s="48"/>
      <c r="I12" s="48"/>
      <c r="J12" s="48"/>
      <c r="K12" s="48"/>
      <c r="L12" s="48"/>
      <c r="M12" s="48"/>
      <c r="N12" s="48"/>
      <c r="O12" s="48"/>
    </row>
    <row r="13" spans="1:15" ht="11.25">
      <c r="A13" s="47">
        <v>7</v>
      </c>
      <c r="B13" s="46" t="e">
        <f ca="1">INDIRECT(CONCATENATE("[Draw_H_FC.xls]Draw!","D8"))</f>
        <v>#REF!</v>
      </c>
      <c r="C13" s="47">
        <v>188</v>
      </c>
      <c r="D13" s="48"/>
      <c r="E13" s="48"/>
      <c r="F13" s="48"/>
      <c r="G13" s="48"/>
      <c r="H13" s="48"/>
      <c r="I13" s="48"/>
      <c r="J13" s="48"/>
      <c r="K13" s="48"/>
      <c r="L13" s="48"/>
      <c r="M13" s="48"/>
      <c r="N13" s="48"/>
      <c r="O13" s="48"/>
    </row>
    <row r="14" spans="1:15" ht="11.25">
      <c r="A14" s="47">
        <v>8</v>
      </c>
      <c r="B14" s="46" t="e">
        <f ca="1">INDIRECT(CONCATENATE("[Draw_H_FC.xls]Draw!","D9"))</f>
        <v>#REF!</v>
      </c>
      <c r="C14" s="47">
        <v>104</v>
      </c>
      <c r="D14" s="48"/>
      <c r="E14" s="48"/>
      <c r="F14" s="48"/>
      <c r="G14" s="48"/>
      <c r="H14" s="48"/>
      <c r="I14" s="48"/>
      <c r="J14" s="48"/>
      <c r="K14" s="48"/>
      <c r="L14" s="48"/>
      <c r="M14" s="48"/>
      <c r="N14" s="48"/>
      <c r="O14" s="48"/>
    </row>
    <row r="15" spans="1:15" ht="11.25">
      <c r="A15" s="47">
        <v>9</v>
      </c>
      <c r="B15" s="46" t="e">
        <f ca="1">INDIRECT(CONCATENATE("[Draw_H_FC.xls]Draw!","D10"))</f>
        <v>#REF!</v>
      </c>
      <c r="C15" s="47">
        <v>159</v>
      </c>
      <c r="D15" s="48"/>
      <c r="E15" s="48"/>
      <c r="F15" s="48"/>
      <c r="G15" s="48"/>
      <c r="H15" s="48"/>
      <c r="I15" s="48"/>
      <c r="J15" s="48"/>
      <c r="K15" s="48"/>
      <c r="L15" s="48"/>
      <c r="M15" s="48"/>
      <c r="N15" s="48"/>
      <c r="O15" s="48"/>
    </row>
    <row r="16" spans="1:15" ht="11.25">
      <c r="A16" s="47">
        <v>10</v>
      </c>
      <c r="B16" s="46" t="e">
        <f ca="1">INDIRECT(CONCATENATE("[Draw_H_FC.xls]Draw!","D11"))</f>
        <v>#REF!</v>
      </c>
      <c r="C16" s="47">
        <v>103</v>
      </c>
      <c r="D16" s="48"/>
      <c r="E16" s="48"/>
      <c r="F16" s="48"/>
      <c r="G16" s="48"/>
      <c r="H16" s="48"/>
      <c r="I16" s="48"/>
      <c r="J16" s="48"/>
      <c r="K16" s="48"/>
      <c r="L16" s="48"/>
      <c r="M16" s="48"/>
      <c r="N16" s="48"/>
      <c r="O16" s="48"/>
    </row>
    <row r="17" spans="1:15" ht="11.25">
      <c r="A17" s="47">
        <v>11</v>
      </c>
      <c r="B17" s="46" t="e">
        <f ca="1">INDIRECT(CONCATENATE("[Draw_H_FC.xls]Draw!","D12"))</f>
        <v>#REF!</v>
      </c>
      <c r="C17" s="47">
        <v>200</v>
      </c>
      <c r="D17" s="48"/>
      <c r="E17" s="48"/>
      <c r="F17" s="48"/>
      <c r="G17" s="48"/>
      <c r="H17" s="48"/>
      <c r="I17" s="48"/>
      <c r="J17" s="48"/>
      <c r="K17" s="48"/>
      <c r="L17" s="48"/>
      <c r="M17" s="48"/>
      <c r="N17" s="48"/>
      <c r="O17" s="48"/>
    </row>
    <row r="18" spans="1:15" ht="11.25">
      <c r="A18" s="47">
        <v>12</v>
      </c>
      <c r="B18" s="46" t="e">
        <f ca="1">INDIRECT(CONCATENATE("[Draw_H_FC.xls]Draw!","D13"))</f>
        <v>#REF!</v>
      </c>
      <c r="C18" s="47">
        <v>139</v>
      </c>
      <c r="D18" s="48"/>
      <c r="E18" s="48"/>
      <c r="F18" s="48"/>
      <c r="G18" s="48"/>
      <c r="H18" s="48"/>
      <c r="I18" s="48"/>
      <c r="J18" s="48"/>
      <c r="K18" s="48"/>
      <c r="L18" s="48"/>
      <c r="M18" s="48"/>
      <c r="N18" s="48"/>
      <c r="O18" s="48"/>
    </row>
    <row r="19" spans="1:15" ht="11.25">
      <c r="A19" s="47">
        <v>13</v>
      </c>
      <c r="B19" s="46" t="e">
        <f ca="1">INDIRECT(CONCATENATE("[Draw_H_FC.xls]Draw!","D14"))</f>
        <v>#REF!</v>
      </c>
      <c r="C19" s="47">
        <v>55</v>
      </c>
      <c r="D19" s="48"/>
      <c r="E19" s="48"/>
      <c r="F19" s="48"/>
      <c r="G19" s="48"/>
      <c r="H19" s="48"/>
      <c r="I19" s="48"/>
      <c r="J19" s="48"/>
      <c r="K19" s="48"/>
      <c r="L19" s="48"/>
      <c r="M19" s="48"/>
      <c r="N19" s="48"/>
      <c r="O19" s="48"/>
    </row>
    <row r="20" spans="1:15" ht="11.25">
      <c r="A20" s="47">
        <v>14</v>
      </c>
      <c r="B20" s="46" t="e">
        <f ca="1">INDIRECT(CONCATENATE("[Draw_H_FC.xls]Draw!","D15"))</f>
        <v>#REF!</v>
      </c>
      <c r="C20" s="47">
        <v>95</v>
      </c>
      <c r="D20" s="48"/>
      <c r="E20" s="48"/>
      <c r="F20" s="48"/>
      <c r="G20" s="48"/>
      <c r="H20" s="48"/>
      <c r="I20" s="48"/>
      <c r="J20" s="48"/>
      <c r="K20" s="48"/>
      <c r="L20" s="48"/>
      <c r="M20" s="48"/>
      <c r="N20" s="48"/>
      <c r="O20" s="48"/>
    </row>
    <row r="21" spans="1:15" ht="11.25">
      <c r="A21" s="47">
        <v>15</v>
      </c>
      <c r="B21" s="46" t="e">
        <f ca="1">INDIRECT(CONCATENATE("[Draw_H_FC.xls]Draw!","D16"))</f>
        <v>#REF!</v>
      </c>
      <c r="C21" s="47">
        <v>80</v>
      </c>
      <c r="D21" s="48"/>
      <c r="E21" s="48"/>
      <c r="F21" s="48"/>
      <c r="G21" s="48"/>
      <c r="H21" s="48"/>
      <c r="I21" s="48"/>
      <c r="J21" s="48"/>
      <c r="K21" s="48"/>
      <c r="L21" s="48"/>
      <c r="M21" s="48"/>
      <c r="N21" s="48"/>
      <c r="O21" s="48"/>
    </row>
    <row r="22" spans="1:15" ht="11.25">
      <c r="A22" s="47">
        <v>16</v>
      </c>
      <c r="B22" s="46" t="e">
        <f ca="1">INDIRECT(CONCATENATE("[Draw_H_FC.xls]Draw!","D17"))</f>
        <v>#REF!</v>
      </c>
      <c r="C22" s="47">
        <v>42</v>
      </c>
      <c r="D22" s="48"/>
      <c r="E22" s="48"/>
      <c r="F22" s="48"/>
      <c r="G22" s="48"/>
      <c r="H22" s="48"/>
      <c r="I22" s="48"/>
      <c r="J22" s="48"/>
      <c r="K22" s="48"/>
      <c r="L22" s="48"/>
      <c r="M22" s="48"/>
      <c r="N22" s="48"/>
      <c r="O22" s="48"/>
    </row>
    <row r="23" spans="1:15" ht="11.25">
      <c r="A23" s="47">
        <v>17</v>
      </c>
      <c r="B23" s="46" t="e">
        <f ca="1">INDIRECT(CONCATENATE("[Draw_H_FC.xls]Draw!","D18"))</f>
        <v>#REF!</v>
      </c>
      <c r="C23" s="47">
        <v>36</v>
      </c>
      <c r="D23" s="48"/>
      <c r="E23" s="48"/>
      <c r="F23" s="48"/>
      <c r="G23" s="48"/>
      <c r="H23" s="48"/>
      <c r="I23" s="48"/>
      <c r="J23" s="48"/>
      <c r="K23" s="48"/>
      <c r="L23" s="48"/>
      <c r="M23" s="48"/>
      <c r="N23" s="48"/>
      <c r="O23" s="48"/>
    </row>
    <row r="24" spans="1:15" ht="11.25">
      <c r="A24" s="47">
        <v>18</v>
      </c>
      <c r="B24" s="46" t="e">
        <f ca="1">INDIRECT(CONCATENATE("[Draw_H_FC.xls]Draw!","D19"))</f>
        <v>#REF!</v>
      </c>
      <c r="C24" s="47">
        <v>62</v>
      </c>
      <c r="D24" s="48"/>
      <c r="E24" s="48"/>
      <c r="F24" s="48"/>
      <c r="G24" s="48"/>
      <c r="H24" s="48"/>
      <c r="I24" s="48"/>
      <c r="J24" s="48"/>
      <c r="K24" s="48"/>
      <c r="L24" s="48"/>
      <c r="M24" s="48"/>
      <c r="N24" s="48"/>
      <c r="O24" s="48"/>
    </row>
    <row r="25" spans="1:15" ht="11.25">
      <c r="A25" s="47">
        <v>19</v>
      </c>
      <c r="B25" s="46" t="e">
        <f ca="1">INDIRECT(CONCATENATE("[Draw_H_FC.xls]Draw!","D20"))</f>
        <v>#REF!</v>
      </c>
      <c r="C25" s="47">
        <v>98</v>
      </c>
      <c r="D25" s="48"/>
      <c r="E25" s="48"/>
      <c r="F25" s="48"/>
      <c r="G25" s="48"/>
      <c r="H25" s="48"/>
      <c r="I25" s="48"/>
      <c r="J25" s="48"/>
      <c r="K25" s="48"/>
      <c r="L25" s="48"/>
      <c r="M25" s="48"/>
      <c r="N25" s="48"/>
      <c r="O25" s="48"/>
    </row>
    <row r="26" spans="1:15" ht="11.25">
      <c r="A26" s="47">
        <v>20</v>
      </c>
      <c r="B26" s="46" t="e">
        <f ca="1">INDIRECT(CONCATENATE("[Draw_H_FC.xls]Draw!","D21"))</f>
        <v>#REF!</v>
      </c>
      <c r="C26" s="47">
        <v>189</v>
      </c>
      <c r="D26" s="48"/>
      <c r="E26" s="48"/>
      <c r="F26" s="48"/>
      <c r="G26" s="48"/>
      <c r="H26" s="48"/>
      <c r="I26" s="48"/>
      <c r="J26" s="48"/>
      <c r="K26" s="48"/>
      <c r="L26" s="48"/>
      <c r="M26" s="48"/>
      <c r="N26" s="48"/>
      <c r="O26" s="48"/>
    </row>
    <row r="27" spans="1:15" ht="11.25">
      <c r="A27" s="47">
        <v>21</v>
      </c>
      <c r="B27" s="46" t="e">
        <f ca="1">INDIRECT(CONCATENATE("[Draw_H_FC.xls]Draw!","D22"))</f>
        <v>#REF!</v>
      </c>
      <c r="C27" s="47">
        <v>112</v>
      </c>
      <c r="D27" s="48"/>
      <c r="E27" s="48"/>
      <c r="F27" s="48"/>
      <c r="G27" s="48"/>
      <c r="H27" s="48"/>
      <c r="I27" s="48"/>
      <c r="J27" s="48"/>
      <c r="K27" s="48"/>
      <c r="L27" s="48"/>
      <c r="M27" s="48"/>
      <c r="N27" s="48"/>
      <c r="O27" s="48"/>
    </row>
    <row r="28" spans="1:15" ht="11.25">
      <c r="A28" s="47">
        <v>22</v>
      </c>
      <c r="B28" s="46" t="e">
        <f ca="1">INDIRECT(CONCATENATE("[Draw_H_FC.xls]Draw!","d23"))</f>
        <v>#REF!</v>
      </c>
      <c r="C28" s="47">
        <v>190</v>
      </c>
      <c r="D28" s="48"/>
      <c r="E28" s="48"/>
      <c r="F28" s="48"/>
      <c r="G28" s="48"/>
      <c r="H28" s="48"/>
      <c r="I28" s="48"/>
      <c r="J28" s="48"/>
      <c r="K28" s="48"/>
      <c r="L28" s="48"/>
      <c r="M28" s="48"/>
      <c r="N28" s="48"/>
      <c r="O28" s="48"/>
    </row>
    <row r="29" spans="1:15" ht="11.25">
      <c r="A29" s="47">
        <v>23</v>
      </c>
      <c r="B29" s="46" t="e">
        <f ca="1">INDIRECT(CONCATENATE("[Draw_H_FC.xls]Draw!","d24"))</f>
        <v>#REF!</v>
      </c>
      <c r="C29" s="47">
        <v>54</v>
      </c>
      <c r="D29" s="48"/>
      <c r="E29" s="48"/>
      <c r="F29" s="48"/>
      <c r="G29" s="48"/>
      <c r="H29" s="48"/>
      <c r="I29" s="48"/>
      <c r="J29" s="48"/>
      <c r="K29" s="48"/>
      <c r="L29" s="48"/>
      <c r="M29" s="48"/>
      <c r="N29" s="48"/>
      <c r="O29" s="48"/>
    </row>
    <row r="30" spans="1:15" ht="11.25">
      <c r="A30" s="47">
        <v>24</v>
      </c>
      <c r="B30" s="46" t="e">
        <f ca="1">INDIRECT(CONCATENATE("[Draw_H_FC.xls]Draw!","d25"))</f>
        <v>#REF!</v>
      </c>
      <c r="C30" s="47">
        <v>192</v>
      </c>
      <c r="D30" s="48"/>
      <c r="E30" s="48"/>
      <c r="F30" s="48"/>
      <c r="G30" s="48"/>
      <c r="H30" s="48"/>
      <c r="I30" s="48"/>
      <c r="J30" s="48"/>
      <c r="K30" s="48"/>
      <c r="L30" s="48"/>
      <c r="M30" s="48"/>
      <c r="N30" s="48"/>
      <c r="O30" s="48"/>
    </row>
    <row r="31" spans="1:15" ht="11.25">
      <c r="A31" s="47">
        <v>25</v>
      </c>
      <c r="B31" s="46" t="e">
        <f ca="1">INDIRECT(CONCATENATE("[Draw_H_FC.xls]Draw!","d26"))</f>
        <v>#REF!</v>
      </c>
      <c r="C31" s="47">
        <v>194</v>
      </c>
      <c r="D31" s="48"/>
      <c r="E31" s="48"/>
      <c r="F31" s="48"/>
      <c r="G31" s="48"/>
      <c r="H31" s="48"/>
      <c r="I31" s="48"/>
      <c r="J31" s="48"/>
      <c r="K31" s="48"/>
      <c r="L31" s="48"/>
      <c r="M31" s="48"/>
      <c r="N31" s="48"/>
      <c r="O31" s="48"/>
    </row>
    <row r="32" spans="1:15" ht="11.25">
      <c r="A32" s="47">
        <v>26</v>
      </c>
      <c r="B32" s="46" t="e">
        <f ca="1">INDIRECT(CONCATENATE("[Draw_H_FC.xls]Draw!","d27"))</f>
        <v>#REF!</v>
      </c>
      <c r="C32" s="47">
        <v>108</v>
      </c>
      <c r="D32" s="48"/>
      <c r="E32" s="48"/>
      <c r="F32" s="48"/>
      <c r="G32" s="48"/>
      <c r="H32" s="48"/>
      <c r="I32" s="48"/>
      <c r="J32" s="48"/>
      <c r="K32" s="48"/>
      <c r="L32" s="48"/>
      <c r="M32" s="48"/>
      <c r="N32" s="48"/>
      <c r="O32" s="48"/>
    </row>
    <row r="33" spans="1:15" ht="11.25">
      <c r="A33" s="47">
        <v>27</v>
      </c>
      <c r="B33" s="46" t="e">
        <f ca="1">INDIRECT(CONCATENATE("[Draw_H_FC.xls]Draw!","d28"))</f>
        <v>#REF!</v>
      </c>
      <c r="C33" s="47">
        <v>138</v>
      </c>
      <c r="D33" s="48"/>
      <c r="E33" s="48"/>
      <c r="F33" s="48"/>
      <c r="G33" s="48"/>
      <c r="H33" s="48"/>
      <c r="I33" s="48"/>
      <c r="J33" s="48"/>
      <c r="K33" s="48"/>
      <c r="L33" s="48"/>
      <c r="M33" s="48"/>
      <c r="N33" s="48"/>
      <c r="O33" s="48"/>
    </row>
    <row r="34" spans="1:15" ht="11.25">
      <c r="A34" s="47">
        <v>28</v>
      </c>
      <c r="B34" s="46" t="e">
        <f ca="1">INDIRECT(CONCATENATE("[Draw_H_FC.xls]Draw!","d29"))</f>
        <v>#REF!</v>
      </c>
      <c r="C34" s="47">
        <v>193</v>
      </c>
      <c r="D34" s="48"/>
      <c r="E34" s="48"/>
      <c r="F34" s="48"/>
      <c r="G34" s="48"/>
      <c r="H34" s="48"/>
      <c r="I34" s="48"/>
      <c r="J34" s="48"/>
      <c r="K34" s="48"/>
      <c r="L34" s="48"/>
      <c r="M34" s="48"/>
      <c r="N34" s="48"/>
      <c r="O34" s="48"/>
    </row>
    <row r="35" spans="1:15" ht="11.25">
      <c r="A35" s="47">
        <v>29</v>
      </c>
      <c r="B35" s="46" t="e">
        <f ca="1">INDIRECT(CONCATENATE("[Draw_H_FC.xls]Draw!","d30"))</f>
        <v>#REF!</v>
      </c>
      <c r="C35" s="47">
        <v>61</v>
      </c>
      <c r="D35" s="48"/>
      <c r="E35" s="48"/>
      <c r="F35" s="48"/>
      <c r="G35" s="48"/>
      <c r="H35" s="48"/>
      <c r="I35" s="48"/>
      <c r="J35" s="48"/>
      <c r="K35" s="48"/>
      <c r="L35" s="48"/>
      <c r="M35" s="48"/>
      <c r="N35" s="48"/>
      <c r="O35" s="48"/>
    </row>
    <row r="36" spans="1:15" ht="11.25">
      <c r="A36" s="47">
        <v>30</v>
      </c>
      <c r="B36" s="46" t="e">
        <f ca="1">INDIRECT(CONCATENATE("[Draw_H_FC.xls]Draw!","d31"))</f>
        <v>#REF!</v>
      </c>
      <c r="C36" s="47">
        <v>205</v>
      </c>
      <c r="D36" s="48"/>
      <c r="E36" s="48"/>
      <c r="F36" s="48"/>
      <c r="G36" s="48"/>
      <c r="H36" s="48"/>
      <c r="I36" s="48"/>
      <c r="J36" s="48"/>
      <c r="K36" s="48"/>
      <c r="L36" s="48"/>
      <c r="M36" s="48"/>
      <c r="N36" s="48"/>
      <c r="O36" s="48"/>
    </row>
    <row r="37" spans="1:15" ht="11.25">
      <c r="A37" s="47">
        <v>31</v>
      </c>
      <c r="B37" s="46" t="e">
        <f ca="1">INDIRECT(CONCATENATE("[Draw_H_FC.xls]Draw!","d32"))</f>
        <v>#REF!</v>
      </c>
      <c r="C37" s="47">
        <v>71</v>
      </c>
      <c r="D37" s="48"/>
      <c r="E37" s="48"/>
      <c r="F37" s="48"/>
      <c r="G37" s="48"/>
      <c r="H37" s="48"/>
      <c r="I37" s="48"/>
      <c r="J37" s="48"/>
      <c r="K37" s="48"/>
      <c r="L37" s="48"/>
      <c r="M37" s="48"/>
      <c r="N37" s="48"/>
      <c r="O37" s="48"/>
    </row>
    <row r="38" spans="1:15" ht="11.25">
      <c r="A38" s="47">
        <v>32</v>
      </c>
      <c r="B38" s="46" t="e">
        <f ca="1">INDIRECT(CONCATENATE("[Draw_H_FC.xls]Draw!","d33"))</f>
        <v>#REF!</v>
      </c>
      <c r="C38" s="47">
        <v>33</v>
      </c>
      <c r="D38" s="48"/>
      <c r="E38" s="48"/>
      <c r="F38" s="48"/>
      <c r="G38" s="48"/>
      <c r="H38" s="48"/>
      <c r="I38" s="48"/>
      <c r="J38" s="48"/>
      <c r="K38" s="48"/>
      <c r="L38" s="48"/>
      <c r="M38" s="48"/>
      <c r="N38" s="48"/>
      <c r="O38" s="48"/>
    </row>
    <row r="39" spans="1:4" ht="11.25">
      <c r="A39" s="47">
        <v>33</v>
      </c>
      <c r="B39" s="46" t="e">
        <f ca="1">INDIRECT(CONCATENATE("[Draw_H_FC.xls]Draw!","d34"))</f>
        <v>#REF!</v>
      </c>
      <c r="C39" s="47">
        <v>26</v>
      </c>
      <c r="D39" s="46"/>
    </row>
    <row r="40" spans="1:4" ht="11.25">
      <c r="A40" s="47">
        <v>34</v>
      </c>
      <c r="B40" s="46" t="e">
        <f ca="1">INDIRECT(CONCATENATE("[Draw_H_FC.xls]Draw!","d35"))</f>
        <v>#REF!</v>
      </c>
      <c r="C40" s="47" t="s">
        <v>16</v>
      </c>
      <c r="D40" s="46"/>
    </row>
    <row r="41" spans="1:4" ht="11.25">
      <c r="A41" s="47">
        <v>35</v>
      </c>
      <c r="B41" s="46" t="e">
        <f ca="1">INDIRECT(CONCATENATE("[Draw_H_FC.xls]Draw!","d36"))</f>
        <v>#REF!</v>
      </c>
      <c r="C41" s="47">
        <v>161</v>
      </c>
      <c r="D41" s="46"/>
    </row>
    <row r="42" spans="1:4" ht="11.25">
      <c r="A42" s="47">
        <v>36</v>
      </c>
      <c r="B42" s="46" t="e">
        <f ca="1">INDIRECT(CONCATENATE("[Draw_H_FC.xls]Draw!","d37"))</f>
        <v>#REF!</v>
      </c>
      <c r="C42" s="47">
        <v>198</v>
      </c>
      <c r="D42" s="46"/>
    </row>
    <row r="43" spans="1:4" ht="11.25">
      <c r="A43" s="47">
        <v>37</v>
      </c>
      <c r="B43" s="46" t="e">
        <f ca="1">INDIRECT(CONCATENATE("[Draw_H_FC.xls]Draw!","d38"))</f>
        <v>#REF!</v>
      </c>
      <c r="C43" s="47">
        <v>58</v>
      </c>
      <c r="D43" s="46"/>
    </row>
    <row r="44" spans="1:4" ht="11.25">
      <c r="A44" s="47">
        <v>38</v>
      </c>
      <c r="B44" s="46" t="e">
        <f ca="1">INDIRECT(CONCATENATE("[Draw_H_FC.xls]Draw!","d39"))</f>
        <v>#REF!</v>
      </c>
      <c r="C44" s="47">
        <v>68</v>
      </c>
      <c r="D44" s="46"/>
    </row>
    <row r="45" spans="1:4" ht="11.25">
      <c r="A45" s="47">
        <v>39</v>
      </c>
      <c r="B45" s="46" t="e">
        <f ca="1">INDIRECT(CONCATENATE("[Draw_H_FC.xls]Draw!","d40"))</f>
        <v>#REF!</v>
      </c>
      <c r="C45" s="47">
        <v>202</v>
      </c>
      <c r="D45" s="46"/>
    </row>
    <row r="46" spans="1:4" ht="11.25">
      <c r="A46" s="47">
        <v>40</v>
      </c>
      <c r="B46" s="46" t="e">
        <f ca="1">INDIRECT(CONCATENATE("[Draw_H_FC.xls]Draw!","d41"))</f>
        <v>#REF!</v>
      </c>
      <c r="C46" s="47">
        <v>140</v>
      </c>
      <c r="D46" s="46"/>
    </row>
    <row r="47" spans="1:4" ht="11.25">
      <c r="A47" s="47">
        <v>41</v>
      </c>
      <c r="B47" s="46" t="e">
        <f ca="1">INDIRECT(CONCATENATE("[Draw_H_FC.xls]Draw!","d42"))</f>
        <v>#REF!</v>
      </c>
      <c r="C47" s="47">
        <v>78</v>
      </c>
      <c r="D47" s="46"/>
    </row>
    <row r="48" spans="1:4" ht="11.25">
      <c r="A48" s="47">
        <v>42</v>
      </c>
      <c r="B48" s="46" t="e">
        <f ca="1">INDIRECT(CONCATENATE("[Draw_H_FC.xls]Draw!","d43"))</f>
        <v>#REF!</v>
      </c>
      <c r="C48" s="47">
        <v>127</v>
      </c>
      <c r="D48" s="46"/>
    </row>
    <row r="49" spans="1:4" ht="11.25">
      <c r="A49" s="47">
        <v>43</v>
      </c>
      <c r="B49" s="46" t="e">
        <f ca="1">INDIRECT(CONCATENATE("[Draw_H_FC.xls]Draw!","d44"))</f>
        <v>#REF!</v>
      </c>
      <c r="C49" s="47">
        <v>56</v>
      </c>
      <c r="D49" s="46"/>
    </row>
    <row r="50" spans="1:4" ht="11.25">
      <c r="A50" s="47">
        <v>44</v>
      </c>
      <c r="B50" s="46" t="e">
        <f ca="1">INDIRECT(CONCATENATE("[Draw_H_FC.xls]Draw!","d45"))</f>
        <v>#REF!</v>
      </c>
      <c r="C50" s="47">
        <v>191</v>
      </c>
      <c r="D50" s="46"/>
    </row>
    <row r="51" spans="1:4" ht="11.25">
      <c r="A51" s="47">
        <v>45</v>
      </c>
      <c r="B51" s="46" t="e">
        <f ca="1">INDIRECT(CONCATENATE("[Draw_H_FC.xls]Draw!","d46"))</f>
        <v>#REF!</v>
      </c>
      <c r="C51" s="47">
        <v>94</v>
      </c>
      <c r="D51" s="46"/>
    </row>
    <row r="52" spans="1:4" ht="11.25">
      <c r="A52" s="47">
        <v>46</v>
      </c>
      <c r="B52" s="46" t="e">
        <f ca="1">INDIRECT(CONCATENATE("[Draw_H_FC.xls]Draw!","d47"))</f>
        <v>#REF!</v>
      </c>
      <c r="C52" s="47">
        <v>63</v>
      </c>
      <c r="D52" s="46"/>
    </row>
    <row r="53" spans="1:4" ht="11.25">
      <c r="A53" s="47">
        <v>47</v>
      </c>
      <c r="B53" s="46" t="e">
        <f ca="1">INDIRECT(CONCATENATE("[Draw_H_FC.xls]Draw!","d48"))</f>
        <v>#REF!</v>
      </c>
      <c r="C53" s="47">
        <v>197</v>
      </c>
      <c r="D53" s="46"/>
    </row>
    <row r="54" spans="1:4" ht="11.25">
      <c r="A54" s="47">
        <v>48</v>
      </c>
      <c r="B54" s="46" t="e">
        <f ca="1">INDIRECT(CONCATENATE("[Draw_H_FC.xls]Draw!","d49"))</f>
        <v>#REF!</v>
      </c>
      <c r="C54" s="47">
        <v>40</v>
      </c>
      <c r="D54" s="46"/>
    </row>
    <row r="55" spans="1:4" ht="11.25">
      <c r="A55" s="47">
        <v>49</v>
      </c>
      <c r="B55" s="46" t="e">
        <f ca="1">INDIRECT(CONCATENATE("[Draw_H_FC.xls]Draw!","d50"))</f>
        <v>#REF!</v>
      </c>
      <c r="C55" s="47">
        <v>43</v>
      </c>
      <c r="D55" s="46"/>
    </row>
    <row r="56" spans="1:4" ht="11.25">
      <c r="A56" s="47">
        <v>50</v>
      </c>
      <c r="B56" s="46" t="e">
        <f ca="1">INDIRECT(CONCATENATE("[Draw_H_FC.xls]Draw!","d51"))</f>
        <v>#REF!</v>
      </c>
      <c r="C56" s="47">
        <v>146</v>
      </c>
      <c r="D56" s="46"/>
    </row>
    <row r="57" spans="1:4" ht="11.25">
      <c r="A57" s="47">
        <v>51</v>
      </c>
      <c r="B57" s="46" t="e">
        <f ca="1">INDIRECT(CONCATENATE("[Draw_H_FC.xls]Draw!","d52"))</f>
        <v>#REF!</v>
      </c>
      <c r="C57" s="47">
        <v>122</v>
      </c>
      <c r="D57" s="46"/>
    </row>
    <row r="58" spans="1:4" ht="11.25">
      <c r="A58" s="47">
        <v>52</v>
      </c>
      <c r="B58" s="46" t="e">
        <f ca="1">INDIRECT(CONCATENATE("[Draw_H_FC.xls]Draw!","d53"))</f>
        <v>#REF!</v>
      </c>
      <c r="C58" s="47">
        <v>204</v>
      </c>
      <c r="D58" s="46"/>
    </row>
    <row r="59" spans="1:4" ht="11.25">
      <c r="A59" s="47">
        <v>53</v>
      </c>
      <c r="B59" s="46" t="e">
        <f ca="1">INDIRECT(CONCATENATE("[Draw_H_FC.xls]Draw!","d54"))</f>
        <v>#REF!</v>
      </c>
      <c r="C59" s="47">
        <v>45</v>
      </c>
      <c r="D59" s="46"/>
    </row>
    <row r="60" spans="1:4" ht="11.25">
      <c r="A60" s="47">
        <v>54</v>
      </c>
      <c r="B60" s="46" t="e">
        <f ca="1">INDIRECT(CONCATENATE("[Draw_H_FC.xls]Draw!","d55"))</f>
        <v>#REF!</v>
      </c>
      <c r="C60" s="47">
        <v>109</v>
      </c>
      <c r="D60" s="46"/>
    </row>
    <row r="61" spans="1:4" ht="11.25">
      <c r="A61" s="47">
        <v>55</v>
      </c>
      <c r="B61" s="46" t="e">
        <f ca="1">INDIRECT(CONCATENATE("[Draw_H_FC.xls]Draw!","d56"))</f>
        <v>#REF!</v>
      </c>
      <c r="C61" s="47">
        <v>77</v>
      </c>
      <c r="D61" s="46"/>
    </row>
    <row r="62" spans="1:4" ht="11.25">
      <c r="A62" s="47">
        <v>56</v>
      </c>
      <c r="B62" s="46" t="e">
        <f ca="1">INDIRECT(CONCATENATE("[Draw_H_FC.xls]Draw!","d57"))</f>
        <v>#REF!</v>
      </c>
      <c r="C62" s="47">
        <v>199</v>
      </c>
      <c r="D62" s="46"/>
    </row>
    <row r="63" spans="1:4" ht="11.25">
      <c r="A63" s="47">
        <v>57</v>
      </c>
      <c r="B63" s="46" t="e">
        <f ca="1">INDIRECT(CONCATENATE("[Draw_H_FC.xls]Draw!","d58"))</f>
        <v>#REF!</v>
      </c>
      <c r="C63" s="47">
        <v>148</v>
      </c>
      <c r="D63" s="46"/>
    </row>
    <row r="64" spans="1:4" ht="11.25">
      <c r="A64" s="47">
        <v>58</v>
      </c>
      <c r="B64" s="46" t="e">
        <f ca="1">INDIRECT(CONCATENATE("[Draw_H_FC.xls]Draw!","d59"))</f>
        <v>#REF!</v>
      </c>
      <c r="C64" s="47">
        <v>201</v>
      </c>
      <c r="D64" s="46"/>
    </row>
    <row r="65" spans="1:4" ht="11.25">
      <c r="A65" s="47">
        <v>59</v>
      </c>
      <c r="B65" s="46" t="e">
        <f ca="1">INDIRECT(CONCATENATE("[Draw_H_FC.xls]Draw!","d60"))</f>
        <v>#REF!</v>
      </c>
      <c r="C65" s="47">
        <v>165</v>
      </c>
      <c r="D65" s="46"/>
    </row>
    <row r="66" spans="1:4" ht="11.25">
      <c r="A66" s="47">
        <v>60</v>
      </c>
      <c r="B66" s="46" t="e">
        <f ca="1">INDIRECT(CONCATENATE("[Draw_H_FC.xls]Draw!","d61"))</f>
        <v>#REF!</v>
      </c>
      <c r="C66" s="47">
        <v>116</v>
      </c>
      <c r="D66" s="46"/>
    </row>
    <row r="67" spans="1:4" ht="11.25">
      <c r="A67" s="47">
        <v>61</v>
      </c>
      <c r="B67" s="46" t="e">
        <f ca="1">INDIRECT(CONCATENATE("[Draw_H_FC.xls]Draw!","d62"))</f>
        <v>#REF!</v>
      </c>
      <c r="C67" s="47">
        <v>74</v>
      </c>
      <c r="D67" s="46"/>
    </row>
    <row r="68" spans="1:4" ht="11.25">
      <c r="A68" s="47">
        <v>62</v>
      </c>
      <c r="B68" s="46" t="e">
        <f ca="1">INDIRECT(CONCATENATE("[Draw_H_FC.xls]Draw!","d63"))</f>
        <v>#REF!</v>
      </c>
      <c r="C68" s="47">
        <v>142</v>
      </c>
      <c r="D68" s="46"/>
    </row>
    <row r="69" spans="1:4" ht="11.25">
      <c r="A69" s="47">
        <v>63</v>
      </c>
      <c r="B69" s="46" t="e">
        <f ca="1">INDIRECT(CONCATENATE("[Draw_H_FC.xls]Draw!","d64"))</f>
        <v>#REF!</v>
      </c>
      <c r="C69" s="47" t="s">
        <v>16</v>
      </c>
      <c r="D69" s="46"/>
    </row>
    <row r="70" spans="1:4" ht="11.25">
      <c r="A70" s="47">
        <v>64</v>
      </c>
      <c r="B70" s="46" t="e">
        <f ca="1">INDIRECT(CONCATENATE("[Draw_H_FC.xls]Draw!","d65"))</f>
        <v>#REF!</v>
      </c>
      <c r="C70" s="47">
        <v>22</v>
      </c>
      <c r="D70" s="46"/>
    </row>
    <row r="71" spans="1:4" ht="11.25">
      <c r="A71" s="47">
        <v>65</v>
      </c>
      <c r="B71" s="46" t="e">
        <f ca="1">INDIRECT(CONCATENATE("[Draw_H_FC.xls]Draw!","d66"))</f>
        <v>#REF!</v>
      </c>
      <c r="C71" s="47" t="s">
        <v>16</v>
      </c>
      <c r="D71" s="46"/>
    </row>
    <row r="72" spans="1:4" ht="11.25">
      <c r="A72" s="47">
        <v>66</v>
      </c>
      <c r="B72" s="46" t="e">
        <f ca="1">INDIRECT(CONCATENATE("[Draw_H_FC.xls]Draw!","d67"))</f>
        <v>#REF!</v>
      </c>
      <c r="C72" s="47" t="s">
        <v>16</v>
      </c>
      <c r="D72" s="46"/>
    </row>
    <row r="73" spans="1:4" ht="11.25">
      <c r="A73" s="47">
        <v>67</v>
      </c>
      <c r="B73" s="46" t="e">
        <f ca="1">INDIRECT(CONCATENATE("[Draw_H_FC.xls]Draw!","d68"))</f>
        <v>#REF!</v>
      </c>
      <c r="C73" s="47" t="s">
        <v>16</v>
      </c>
      <c r="D73" s="46"/>
    </row>
    <row r="74" spans="1:4" ht="11.25">
      <c r="A74" s="47">
        <v>68</v>
      </c>
      <c r="B74" s="46" t="e">
        <f ca="1">INDIRECT(CONCATENATE("[Draw_H_FC.xls]Draw!","d69"))</f>
        <v>#REF!</v>
      </c>
      <c r="C74" s="47" t="s">
        <v>16</v>
      </c>
      <c r="D74" s="46"/>
    </row>
    <row r="75" spans="1:4" ht="11.25">
      <c r="A75" s="47">
        <v>69</v>
      </c>
      <c r="B75" s="46" t="e">
        <f ca="1">INDIRECT(CONCATENATE("[Draw_H_FC.xls]Draw!","d70"))</f>
        <v>#REF!</v>
      </c>
      <c r="C75" s="47" t="s">
        <v>16</v>
      </c>
      <c r="D75" s="46"/>
    </row>
    <row r="76" spans="1:4" ht="11.25">
      <c r="A76" s="47">
        <v>70</v>
      </c>
      <c r="B76" s="46" t="e">
        <f ca="1">INDIRECT(CONCATENATE("[Draw_H_FC.xls]Draw!","d71"))</f>
        <v>#REF!</v>
      </c>
      <c r="C76" s="47" t="s">
        <v>16</v>
      </c>
      <c r="D76" s="46"/>
    </row>
    <row r="77" spans="1:4" ht="11.25">
      <c r="A77" s="47">
        <v>71</v>
      </c>
      <c r="B77" s="46" t="e">
        <f ca="1">INDIRECT(CONCATENATE("[Draw_H_FC.xls]Draw!","d72"))</f>
        <v>#REF!</v>
      </c>
      <c r="C77" s="47" t="s">
        <v>16</v>
      </c>
      <c r="D77" s="46"/>
    </row>
    <row r="78" spans="1:4" ht="11.25">
      <c r="A78" s="47">
        <v>72</v>
      </c>
      <c r="B78" s="46" t="e">
        <f ca="1">INDIRECT(CONCATENATE("[Draw_H_FC.xls]Draw!","d73"))</f>
        <v>#REF!</v>
      </c>
      <c r="C78" s="47" t="s">
        <v>16</v>
      </c>
      <c r="D78" s="46"/>
    </row>
    <row r="79" spans="1:4" ht="11.25">
      <c r="A79" s="47">
        <v>73</v>
      </c>
      <c r="B79" s="46" t="e">
        <f ca="1">INDIRECT(CONCATENATE("[Draw_H_FC.xls]Draw!","d74"))</f>
        <v>#REF!</v>
      </c>
      <c r="C79" s="47" t="s">
        <v>16</v>
      </c>
      <c r="D79" s="46"/>
    </row>
    <row r="80" spans="1:4" ht="11.25">
      <c r="A80" s="47">
        <v>74</v>
      </c>
      <c r="B80" s="46" t="e">
        <f ca="1">INDIRECT(CONCATENATE("[Draw_H_FC.xls]Draw!","d75"))</f>
        <v>#REF!</v>
      </c>
      <c r="C80" s="47" t="s">
        <v>16</v>
      </c>
      <c r="D80" s="46"/>
    </row>
    <row r="81" spans="1:4" ht="11.25">
      <c r="A81" s="47">
        <v>75</v>
      </c>
      <c r="B81" s="46" t="e">
        <f ca="1">INDIRECT(CONCATENATE("[Draw_H_FC.xls]Draw!","d76"))</f>
        <v>#REF!</v>
      </c>
      <c r="C81" s="47" t="s">
        <v>16</v>
      </c>
      <c r="D81" s="46"/>
    </row>
    <row r="82" spans="1:4" ht="11.25">
      <c r="A82" s="47">
        <v>76</v>
      </c>
      <c r="B82" s="46" t="e">
        <f ca="1">INDIRECT(CONCATENATE("[Draw_H_FC.xls]Draw!","d77"))</f>
        <v>#REF!</v>
      </c>
      <c r="C82" s="47" t="s">
        <v>16</v>
      </c>
      <c r="D82" s="46"/>
    </row>
    <row r="83" spans="1:4" ht="11.25">
      <c r="A83" s="47">
        <v>77</v>
      </c>
      <c r="B83" s="46" t="e">
        <f ca="1">INDIRECT(CONCATENATE("[Draw_H_FC.xls]Draw!","d78"))</f>
        <v>#REF!</v>
      </c>
      <c r="C83" s="47" t="s">
        <v>16</v>
      </c>
      <c r="D83" s="46"/>
    </row>
    <row r="84" spans="1:4" ht="11.25">
      <c r="A84" s="47">
        <v>78</v>
      </c>
      <c r="B84" s="46" t="e">
        <f ca="1">INDIRECT(CONCATENATE("[Draw_H_FC.xls]Draw!","d79"))</f>
        <v>#REF!</v>
      </c>
      <c r="C84" s="47" t="s">
        <v>16</v>
      </c>
      <c r="D84" s="46"/>
    </row>
    <row r="85" spans="1:4" ht="11.25">
      <c r="A85" s="47">
        <v>79</v>
      </c>
      <c r="B85" s="46" t="e">
        <f ca="1">INDIRECT(CONCATENATE("[Draw_H_FC.xls]Draw!","d80"))</f>
        <v>#REF!</v>
      </c>
      <c r="C85" s="47" t="s">
        <v>16</v>
      </c>
      <c r="D85" s="46"/>
    </row>
    <row r="86" spans="1:4" ht="11.25">
      <c r="A86" s="47">
        <v>80</v>
      </c>
      <c r="B86" s="46" t="e">
        <f ca="1">INDIRECT(CONCATENATE("[Draw_H_FC.xls]Draw!","d81"))</f>
        <v>#REF!</v>
      </c>
      <c r="C86" s="47" t="s">
        <v>16</v>
      </c>
      <c r="D86" s="46"/>
    </row>
    <row r="87" spans="1:4" ht="11.25">
      <c r="A87" s="47">
        <v>81</v>
      </c>
      <c r="B87" s="46" t="e">
        <f ca="1">INDIRECT(CONCATENATE("[Draw_H_FC.xls]Draw!","d82"))</f>
        <v>#REF!</v>
      </c>
      <c r="C87" s="47" t="s">
        <v>16</v>
      </c>
      <c r="D87" s="46"/>
    </row>
    <row r="88" spans="1:4" ht="11.25">
      <c r="A88" s="47">
        <v>82</v>
      </c>
      <c r="B88" s="46" t="e">
        <f ca="1">INDIRECT(CONCATENATE("[Draw_H_FC.xls]Draw!","d83"))</f>
        <v>#REF!</v>
      </c>
      <c r="C88" s="47" t="s">
        <v>16</v>
      </c>
      <c r="D88" s="46"/>
    </row>
    <row r="89" spans="1:4" ht="11.25">
      <c r="A89" s="47">
        <v>83</v>
      </c>
      <c r="B89" s="46" t="e">
        <f ca="1">INDIRECT(CONCATENATE("[Draw_H_FC.xls]Draw!","d84"))</f>
        <v>#REF!</v>
      </c>
      <c r="C89" s="47" t="s">
        <v>16</v>
      </c>
      <c r="D89" s="46"/>
    </row>
    <row r="90" spans="1:4" ht="11.25">
      <c r="A90" s="47">
        <v>84</v>
      </c>
      <c r="B90" s="46" t="e">
        <f ca="1">INDIRECT(CONCATENATE("[Draw_H_FC.xls]Draw!","d85"))</f>
        <v>#REF!</v>
      </c>
      <c r="C90" s="47" t="s">
        <v>16</v>
      </c>
      <c r="D90" s="46"/>
    </row>
    <row r="91" spans="1:4" ht="11.25">
      <c r="A91" s="47">
        <v>85</v>
      </c>
      <c r="B91" s="46" t="e">
        <f ca="1">INDIRECT(CONCATENATE("[Draw_H_FC.xls]Draw!","d86"))</f>
        <v>#REF!</v>
      </c>
      <c r="C91" s="47" t="s">
        <v>16</v>
      </c>
      <c r="D91" s="46"/>
    </row>
    <row r="92" spans="1:4" ht="11.25">
      <c r="A92" s="47">
        <v>86</v>
      </c>
      <c r="B92" s="46" t="e">
        <f ca="1">INDIRECT(CONCATENATE("[Draw_H_FC.xls]Draw!","d87"))</f>
        <v>#REF!</v>
      </c>
      <c r="C92" s="47" t="s">
        <v>16</v>
      </c>
      <c r="D92" s="46"/>
    </row>
    <row r="93" spans="1:4" ht="11.25">
      <c r="A93" s="47">
        <v>87</v>
      </c>
      <c r="B93" s="46" t="e">
        <f ca="1">INDIRECT(CONCATENATE("[Draw_H_FC.xls]Draw!","d88"))</f>
        <v>#REF!</v>
      </c>
      <c r="C93" s="47" t="s">
        <v>16</v>
      </c>
      <c r="D93" s="46"/>
    </row>
    <row r="94" spans="1:4" ht="11.25">
      <c r="A94" s="47">
        <v>88</v>
      </c>
      <c r="B94" s="46" t="e">
        <f ca="1">INDIRECT(CONCATENATE("[Draw_H_FC.xls]Draw!","d89"))</f>
        <v>#REF!</v>
      </c>
      <c r="C94" s="47" t="s">
        <v>16</v>
      </c>
      <c r="D94" s="46"/>
    </row>
    <row r="95" spans="1:4" ht="11.25">
      <c r="A95" s="47">
        <v>89</v>
      </c>
      <c r="B95" s="46" t="e">
        <f ca="1">INDIRECT(CONCATENATE("[Draw_H_FC.xls]Draw!","d90"))</f>
        <v>#REF!</v>
      </c>
      <c r="C95" s="47" t="s">
        <v>16</v>
      </c>
      <c r="D95" s="46"/>
    </row>
    <row r="96" spans="1:4" ht="11.25">
      <c r="A96" s="47">
        <v>90</v>
      </c>
      <c r="B96" s="46" t="e">
        <f ca="1">INDIRECT(CONCATENATE("[Draw_H_FC.xls]Draw!","d91"))</f>
        <v>#REF!</v>
      </c>
      <c r="C96" s="47" t="s">
        <v>16</v>
      </c>
      <c r="D96" s="46"/>
    </row>
    <row r="97" spans="1:4" ht="11.25">
      <c r="A97" s="47">
        <v>91</v>
      </c>
      <c r="B97" s="46" t="e">
        <f ca="1">INDIRECT(CONCATENATE("[Draw_H_FC.xls]Draw!","d92"))</f>
        <v>#REF!</v>
      </c>
      <c r="C97" s="47" t="s">
        <v>16</v>
      </c>
      <c r="D97" s="46"/>
    </row>
    <row r="98" spans="1:4" ht="11.25">
      <c r="A98" s="47">
        <v>92</v>
      </c>
      <c r="B98" s="46" t="e">
        <f ca="1">INDIRECT(CONCATENATE("[Draw_H_FC.xls]Draw!","d93"))</f>
        <v>#REF!</v>
      </c>
      <c r="C98" s="47" t="s">
        <v>16</v>
      </c>
      <c r="D98" s="46"/>
    </row>
    <row r="99" spans="1:4" ht="11.25">
      <c r="A99" s="47">
        <v>93</v>
      </c>
      <c r="B99" s="46" t="e">
        <f ca="1">INDIRECT(CONCATENATE("[Draw_H_FC.xls]Draw!","d94"))</f>
        <v>#REF!</v>
      </c>
      <c r="C99" s="47" t="s">
        <v>16</v>
      </c>
      <c r="D99" s="46"/>
    </row>
    <row r="100" spans="1:4" ht="11.25">
      <c r="A100" s="47">
        <v>94</v>
      </c>
      <c r="B100" s="46" t="e">
        <f ca="1">INDIRECT(CONCATENATE("[Draw_H_FC.xls]Draw!","d95"))</f>
        <v>#REF!</v>
      </c>
      <c r="C100" s="47" t="s">
        <v>16</v>
      </c>
      <c r="D100" s="46"/>
    </row>
    <row r="101" spans="1:4" ht="11.25">
      <c r="A101" s="47">
        <v>95</v>
      </c>
      <c r="B101" s="46" t="e">
        <f ca="1">INDIRECT(CONCATENATE("[Draw_H_FC.xls]Draw!","d96"))</f>
        <v>#REF!</v>
      </c>
      <c r="C101" s="47" t="s">
        <v>16</v>
      </c>
      <c r="D101" s="46"/>
    </row>
    <row r="102" spans="1:4" ht="11.25">
      <c r="A102" s="47">
        <v>96</v>
      </c>
      <c r="B102" s="46" t="e">
        <f ca="1">INDIRECT(CONCATENATE("[Draw_H_FC.xls]Draw!","d97"))</f>
        <v>#REF!</v>
      </c>
      <c r="C102" s="47" t="s">
        <v>16</v>
      </c>
      <c r="D102" s="46"/>
    </row>
    <row r="103" spans="1:4" ht="11.25">
      <c r="A103" s="47">
        <v>97</v>
      </c>
      <c r="B103" s="46" t="e">
        <f ca="1">INDIRECT(CONCATENATE("[Draw_H_FC.xls]Draw!","d98"))</f>
        <v>#REF!</v>
      </c>
      <c r="C103" s="47" t="s">
        <v>16</v>
      </c>
      <c r="D103" s="46"/>
    </row>
    <row r="104" spans="1:4" ht="11.25">
      <c r="A104" s="47">
        <v>98</v>
      </c>
      <c r="B104" s="46" t="e">
        <f ca="1">INDIRECT(CONCATENATE("[Draw_H_FC.xls]Draw!","d99"))</f>
        <v>#REF!</v>
      </c>
      <c r="C104" s="47" t="s">
        <v>16</v>
      </c>
      <c r="D104" s="46"/>
    </row>
    <row r="105" spans="1:4" ht="11.25">
      <c r="A105" s="47">
        <v>99</v>
      </c>
      <c r="B105" s="46" t="e">
        <f ca="1">INDIRECT(CONCATENATE("[Draw_H_FC.xls]Draw!","d100"))</f>
        <v>#REF!</v>
      </c>
      <c r="C105" s="47" t="s">
        <v>16</v>
      </c>
      <c r="D105" s="46"/>
    </row>
    <row r="106" spans="1:4" ht="11.25">
      <c r="A106" s="47">
        <v>100</v>
      </c>
      <c r="B106" s="46" t="e">
        <f ca="1">INDIRECT(CONCATENATE("[Draw_H_FC.xls]Draw!","d101"))</f>
        <v>#REF!</v>
      </c>
      <c r="C106" s="47" t="s">
        <v>16</v>
      </c>
      <c r="D106" s="46"/>
    </row>
    <row r="107" spans="1:4" ht="11.25">
      <c r="A107" s="47">
        <v>101</v>
      </c>
      <c r="B107" s="46" t="e">
        <f ca="1">INDIRECT(CONCATENATE("[Draw_H_FC.xls]Draw!","d102"))</f>
        <v>#REF!</v>
      </c>
      <c r="C107" s="47" t="s">
        <v>16</v>
      </c>
      <c r="D107" s="46"/>
    </row>
    <row r="108" spans="1:4" ht="11.25">
      <c r="A108" s="47">
        <v>102</v>
      </c>
      <c r="B108" s="46" t="e">
        <f ca="1">INDIRECT(CONCATENATE("[Draw_H_FC.xls]Draw!","d103"))</f>
        <v>#REF!</v>
      </c>
      <c r="C108" s="47" t="s">
        <v>16</v>
      </c>
      <c r="D108" s="46"/>
    </row>
    <row r="109" spans="1:4" ht="11.25">
      <c r="A109" s="47">
        <v>103</v>
      </c>
      <c r="B109" s="46" t="e">
        <f ca="1">INDIRECT(CONCATENATE("[Draw_H_FC.xls]Draw!","d104"))</f>
        <v>#REF!</v>
      </c>
      <c r="C109" s="47" t="s">
        <v>16</v>
      </c>
      <c r="D109" s="46"/>
    </row>
    <row r="110" spans="1:4" ht="11.25">
      <c r="A110" s="47">
        <v>104</v>
      </c>
      <c r="B110" s="46" t="e">
        <f ca="1">INDIRECT(CONCATENATE("[Draw_H_FC.xls]Draw!","d105"))</f>
        <v>#REF!</v>
      </c>
      <c r="C110" s="47" t="s">
        <v>16</v>
      </c>
      <c r="D110" s="46"/>
    </row>
    <row r="111" spans="1:4" ht="11.25">
      <c r="A111" s="47">
        <v>105</v>
      </c>
      <c r="B111" s="46" t="e">
        <f ca="1">INDIRECT(CONCATENATE("[Draw_H_FC.xls]Draw!","d106"))</f>
        <v>#REF!</v>
      </c>
      <c r="C111" s="47" t="s">
        <v>16</v>
      </c>
      <c r="D111" s="46"/>
    </row>
    <row r="112" spans="1:4" ht="11.25">
      <c r="A112" s="47">
        <v>106</v>
      </c>
      <c r="B112" s="46" t="e">
        <f ca="1">INDIRECT(CONCATENATE("[Draw_H_FC.xls]Draw!","d107"))</f>
        <v>#REF!</v>
      </c>
      <c r="C112" s="47" t="s">
        <v>16</v>
      </c>
      <c r="D112" s="46"/>
    </row>
    <row r="113" spans="1:4" ht="11.25">
      <c r="A113" s="47">
        <v>107</v>
      </c>
      <c r="B113" s="46" t="e">
        <f ca="1">INDIRECT(CONCATENATE("[Draw_H_FC.xls]Draw!","d108"))</f>
        <v>#REF!</v>
      </c>
      <c r="C113" s="47" t="s">
        <v>16</v>
      </c>
      <c r="D113" s="46"/>
    </row>
    <row r="114" spans="1:4" ht="11.25">
      <c r="A114" s="47">
        <v>108</v>
      </c>
      <c r="B114" s="46" t="e">
        <f ca="1">INDIRECT(CONCATENATE("[Draw_H_FC.xls]Draw!","d109"))</f>
        <v>#REF!</v>
      </c>
      <c r="C114" s="47" t="s">
        <v>16</v>
      </c>
      <c r="D114" s="46"/>
    </row>
    <row r="115" spans="1:4" ht="11.25">
      <c r="A115" s="47">
        <v>109</v>
      </c>
      <c r="B115" s="46" t="e">
        <f ca="1">INDIRECT(CONCATENATE("[Draw_H_FC.xls]Draw!","d110"))</f>
        <v>#REF!</v>
      </c>
      <c r="C115" s="47" t="s">
        <v>16</v>
      </c>
      <c r="D115" s="46"/>
    </row>
    <row r="116" spans="1:4" ht="11.25">
      <c r="A116" s="47">
        <v>110</v>
      </c>
      <c r="B116" s="46" t="e">
        <f ca="1">INDIRECT(CONCATENATE("[Draw_H_FC.xls]Draw!","d111"))</f>
        <v>#REF!</v>
      </c>
      <c r="C116" s="47" t="s">
        <v>16</v>
      </c>
      <c r="D116" s="46"/>
    </row>
    <row r="117" spans="1:4" ht="11.25">
      <c r="A117" s="47">
        <v>111</v>
      </c>
      <c r="B117" s="46" t="e">
        <f ca="1">INDIRECT(CONCATENATE("[Draw_H_FC.xls]Draw!","d112"))</f>
        <v>#REF!</v>
      </c>
      <c r="C117" s="47" t="s">
        <v>16</v>
      </c>
      <c r="D117" s="46"/>
    </row>
    <row r="118" spans="1:4" ht="11.25">
      <c r="A118" s="47">
        <v>112</v>
      </c>
      <c r="B118" s="46" t="e">
        <f ca="1">INDIRECT(CONCATENATE("[Draw_H_FC.xls]Draw!","d113"))</f>
        <v>#REF!</v>
      </c>
      <c r="C118" s="47" t="s">
        <v>16</v>
      </c>
      <c r="D118" s="46"/>
    </row>
    <row r="119" spans="1:4" ht="11.25">
      <c r="A119" s="47">
        <v>113</v>
      </c>
      <c r="B119" s="46" t="e">
        <f ca="1">INDIRECT(CONCATENATE("[Draw_H_FC.xls]Draw!","d114"))</f>
        <v>#REF!</v>
      </c>
      <c r="C119" s="47" t="s">
        <v>16</v>
      </c>
      <c r="D119" s="46"/>
    </row>
    <row r="120" spans="1:4" ht="11.25">
      <c r="A120" s="47">
        <v>114</v>
      </c>
      <c r="B120" s="46" t="e">
        <f ca="1">INDIRECT(CONCATENATE("[Draw_H_FC.xls]Draw!","d115"))</f>
        <v>#REF!</v>
      </c>
      <c r="C120" s="47" t="s">
        <v>16</v>
      </c>
      <c r="D120" s="46"/>
    </row>
    <row r="121" spans="1:4" ht="11.25">
      <c r="A121" s="47">
        <v>115</v>
      </c>
      <c r="B121" s="46" t="e">
        <f ca="1">INDIRECT(CONCATENATE("[Draw_H_FC.xls]Draw!","d116"))</f>
        <v>#REF!</v>
      </c>
      <c r="C121" s="47" t="s">
        <v>16</v>
      </c>
      <c r="D121" s="46"/>
    </row>
    <row r="122" spans="1:4" ht="11.25">
      <c r="A122" s="47">
        <v>116</v>
      </c>
      <c r="B122" s="46" t="e">
        <f ca="1">INDIRECT(CONCATENATE("[Draw_H_FC.xls]Draw!","d117"))</f>
        <v>#REF!</v>
      </c>
      <c r="C122" s="47" t="s">
        <v>16</v>
      </c>
      <c r="D122" s="46"/>
    </row>
    <row r="123" spans="1:4" ht="11.25">
      <c r="A123" s="47">
        <v>117</v>
      </c>
      <c r="B123" s="46" t="e">
        <f ca="1">INDIRECT(CONCATENATE("[Draw_H_FC.xls]Draw!","d118"))</f>
        <v>#REF!</v>
      </c>
      <c r="C123" s="47" t="s">
        <v>16</v>
      </c>
      <c r="D123" s="46"/>
    </row>
    <row r="124" spans="1:4" ht="11.25">
      <c r="A124" s="47">
        <v>118</v>
      </c>
      <c r="B124" s="46" t="e">
        <f ca="1">INDIRECT(CONCATENATE("[Draw_H_FC.xls]Draw!","d119"))</f>
        <v>#REF!</v>
      </c>
      <c r="C124" s="47" t="s">
        <v>16</v>
      </c>
      <c r="D124" s="46"/>
    </row>
    <row r="125" spans="1:4" ht="11.25">
      <c r="A125" s="47">
        <v>119</v>
      </c>
      <c r="B125" s="46" t="e">
        <f ca="1">INDIRECT(CONCATENATE("[Draw_H_FC.xls]Draw!","d120"))</f>
        <v>#REF!</v>
      </c>
      <c r="C125" s="47" t="s">
        <v>16</v>
      </c>
      <c r="D125" s="46"/>
    </row>
    <row r="126" spans="1:4" ht="11.25">
      <c r="A126" s="47">
        <v>120</v>
      </c>
      <c r="B126" s="46" t="e">
        <f ca="1">INDIRECT(CONCATENATE("[Draw_H_FC.xls]Draw!","d121"))</f>
        <v>#REF!</v>
      </c>
      <c r="C126" s="47" t="s">
        <v>16</v>
      </c>
      <c r="D126" s="46"/>
    </row>
    <row r="127" spans="1:4" ht="11.25">
      <c r="A127" s="47">
        <v>121</v>
      </c>
      <c r="B127" s="46" t="e">
        <f ca="1">INDIRECT(CONCATENATE("[Draw_H_FC.xls]Draw!","d122"))</f>
        <v>#REF!</v>
      </c>
      <c r="C127" s="47" t="s">
        <v>16</v>
      </c>
      <c r="D127" s="46"/>
    </row>
    <row r="128" spans="1:4" ht="11.25">
      <c r="A128" s="47">
        <v>122</v>
      </c>
      <c r="B128" s="46" t="e">
        <f ca="1">INDIRECT(CONCATENATE("[Draw_H_FC.xls]Draw!","d123"))</f>
        <v>#REF!</v>
      </c>
      <c r="C128" s="47" t="s">
        <v>16</v>
      </c>
      <c r="D128" s="46"/>
    </row>
    <row r="129" spans="1:4" ht="11.25">
      <c r="A129" s="47">
        <v>123</v>
      </c>
      <c r="B129" s="46" t="e">
        <f ca="1">INDIRECT(CONCATENATE("[Draw_H_FC.xls]Draw!","d124"))</f>
        <v>#REF!</v>
      </c>
      <c r="C129" s="47" t="s">
        <v>16</v>
      </c>
      <c r="D129" s="46"/>
    </row>
    <row r="130" spans="1:4" ht="11.25">
      <c r="A130" s="47">
        <v>124</v>
      </c>
      <c r="B130" s="46" t="e">
        <f ca="1">INDIRECT(CONCATENATE("[Draw_H_FC.xls]Draw!","d125"))</f>
        <v>#REF!</v>
      </c>
      <c r="C130" s="47" t="s">
        <v>16</v>
      </c>
      <c r="D130" s="46"/>
    </row>
    <row r="131" spans="1:4" ht="11.25">
      <c r="A131" s="47">
        <v>125</v>
      </c>
      <c r="B131" s="46" t="e">
        <f ca="1">INDIRECT(CONCATENATE("[Draw_H_FC.xls]Draw!","d126"))</f>
        <v>#REF!</v>
      </c>
      <c r="C131" s="47" t="s">
        <v>16</v>
      </c>
      <c r="D131" s="46"/>
    </row>
    <row r="132" spans="1:4" ht="11.25">
      <c r="A132" s="47">
        <v>126</v>
      </c>
      <c r="B132" s="46" t="e">
        <f ca="1">INDIRECT(CONCATENATE("[Draw_H_FC.xls]Draw!","d127"))</f>
        <v>#REF!</v>
      </c>
      <c r="C132" s="47" t="s">
        <v>16</v>
      </c>
      <c r="D132" s="46"/>
    </row>
    <row r="133" spans="1:4" ht="11.25">
      <c r="A133" s="47">
        <v>127</v>
      </c>
      <c r="B133" s="46" t="e">
        <f ca="1">INDIRECT(CONCATENATE("[Draw_H_FC.xls]Draw!","d128"))</f>
        <v>#REF!</v>
      </c>
      <c r="C133" s="47" t="s">
        <v>16</v>
      </c>
      <c r="D133" s="46"/>
    </row>
    <row r="134" spans="1:4" ht="11.25">
      <c r="A134" s="47">
        <v>128</v>
      </c>
      <c r="B134" s="46" t="e">
        <f ca="1">INDIRECT(CONCATENATE("[Draw_H_FC.xls]Draw!","d129"))</f>
        <v>#REF!</v>
      </c>
      <c r="C134" s="47" t="s">
        <v>16</v>
      </c>
      <c r="D134" s="46"/>
    </row>
    <row r="135" spans="1:4" ht="11.25">
      <c r="A135" s="46"/>
      <c r="B135" s="46"/>
      <c r="C135" s="46"/>
      <c r="D135" s="46"/>
    </row>
    <row r="136" spans="1:4" ht="11.25">
      <c r="A136" s="46"/>
      <c r="B136" s="46"/>
      <c r="C136" s="46"/>
      <c r="D136" s="46"/>
    </row>
    <row r="137" spans="1:4" ht="11.25">
      <c r="A137" s="46"/>
      <c r="B137" s="46"/>
      <c r="C137" s="46"/>
      <c r="D137" s="46"/>
    </row>
    <row r="138" spans="1:4" ht="11.25">
      <c r="A138" s="46"/>
      <c r="B138" s="46"/>
      <c r="C138" s="46"/>
      <c r="D138" s="46"/>
    </row>
    <row r="139" spans="1:4" ht="11.25">
      <c r="A139" s="46"/>
      <c r="B139" s="46"/>
      <c r="C139" s="46"/>
      <c r="D139" s="46"/>
    </row>
    <row r="140" spans="1:4" ht="11.25">
      <c r="A140" s="46"/>
      <c r="B140" s="46"/>
      <c r="C140" s="46"/>
      <c r="D140" s="46"/>
    </row>
    <row r="141" spans="1:4" ht="11.25">
      <c r="A141" s="46"/>
      <c r="B141" s="46"/>
      <c r="C141" s="46"/>
      <c r="D141" s="46"/>
    </row>
    <row r="142" spans="1:4" ht="11.25">
      <c r="A142" s="46"/>
      <c r="B142" s="46"/>
      <c r="C142" s="46"/>
      <c r="D142" s="46"/>
    </row>
    <row r="143" spans="1:4" ht="11.25">
      <c r="A143" s="46"/>
      <c r="B143" s="46"/>
      <c r="C143" s="46"/>
      <c r="D143" s="46"/>
    </row>
    <row r="144" spans="1:4" ht="11.25">
      <c r="A144" s="46"/>
      <c r="B144" s="46"/>
      <c r="C144" s="46"/>
      <c r="D144" s="46"/>
    </row>
    <row r="145" spans="1:4" ht="11.25">
      <c r="A145" s="46"/>
      <c r="B145" s="46"/>
      <c r="C145" s="46"/>
      <c r="D145" s="46"/>
    </row>
    <row r="146" spans="1:4" ht="11.25">
      <c r="A146" s="46"/>
      <c r="B146" s="46"/>
      <c r="C146" s="46"/>
      <c r="D146" s="46"/>
    </row>
    <row r="147" spans="1:4" ht="11.25">
      <c r="A147" s="46"/>
      <c r="B147" s="46"/>
      <c r="C147" s="46"/>
      <c r="D147" s="46"/>
    </row>
    <row r="148" spans="1:4" ht="11.25">
      <c r="A148" s="46"/>
      <c r="B148" s="46"/>
      <c r="C148" s="46"/>
      <c r="D148" s="46"/>
    </row>
    <row r="149" spans="1:4" ht="11.25">
      <c r="A149" s="46"/>
      <c r="B149" s="46"/>
      <c r="C149" s="46"/>
      <c r="D149" s="46"/>
    </row>
    <row r="150" spans="1:4" ht="11.25">
      <c r="A150" s="46"/>
      <c r="B150" s="46"/>
      <c r="C150" s="46"/>
      <c r="D150" s="46"/>
    </row>
    <row r="151" spans="1:4" ht="11.25">
      <c r="A151" s="46"/>
      <c r="B151" s="46"/>
      <c r="C151" s="46"/>
      <c r="D151" s="46"/>
    </row>
    <row r="152" spans="1:4" ht="11.25">
      <c r="A152" s="46"/>
      <c r="B152" s="46"/>
      <c r="C152" s="46"/>
      <c r="D152" s="46"/>
    </row>
    <row r="153" spans="1:4" ht="11.25">
      <c r="A153" s="46"/>
      <c r="B153" s="46"/>
      <c r="C153" s="46"/>
      <c r="D153" s="46"/>
    </row>
    <row r="154" spans="1:4" ht="11.25">
      <c r="A154" s="46"/>
      <c r="B154" s="46"/>
      <c r="C154" s="46"/>
      <c r="D154" s="46"/>
    </row>
    <row r="155" spans="1:4" ht="11.25">
      <c r="A155" s="46"/>
      <c r="B155" s="46"/>
      <c r="C155" s="46"/>
      <c r="D155" s="46"/>
    </row>
    <row r="156" spans="1:4" ht="11.25">
      <c r="A156" s="46"/>
      <c r="B156" s="46"/>
      <c r="C156" s="46"/>
      <c r="D156" s="46"/>
    </row>
    <row r="157" spans="1:4" ht="11.25">
      <c r="A157" s="46"/>
      <c r="B157" s="46"/>
      <c r="C157" s="46"/>
      <c r="D157" s="46"/>
    </row>
    <row r="158" spans="1:4" ht="11.25">
      <c r="A158" s="46"/>
      <c r="B158" s="46"/>
      <c r="C158" s="46"/>
      <c r="D158" s="46"/>
    </row>
    <row r="159" spans="1:4" ht="11.25">
      <c r="A159" s="46"/>
      <c r="B159" s="46"/>
      <c r="C159" s="46"/>
      <c r="D159" s="46"/>
    </row>
    <row r="160" spans="1:4" ht="11.25">
      <c r="A160" s="46"/>
      <c r="B160" s="46"/>
      <c r="C160" s="46"/>
      <c r="D160" s="46"/>
    </row>
    <row r="161" spans="1:4" ht="11.25">
      <c r="A161" s="46"/>
      <c r="B161" s="46"/>
      <c r="C161" s="46"/>
      <c r="D161" s="46"/>
    </row>
    <row r="162" spans="1:4" ht="11.25">
      <c r="A162" s="46"/>
      <c r="B162" s="46"/>
      <c r="C162" s="46"/>
      <c r="D162" s="46"/>
    </row>
    <row r="163" spans="1:4" ht="11.25">
      <c r="A163" s="46"/>
      <c r="B163" s="46"/>
      <c r="C163" s="46"/>
      <c r="D163" s="46"/>
    </row>
    <row r="164" spans="1:4" ht="11.25">
      <c r="A164" s="46"/>
      <c r="B164" s="46"/>
      <c r="C164" s="46"/>
      <c r="D164" s="46"/>
    </row>
    <row r="165" spans="1:4" ht="11.25">
      <c r="A165" s="46"/>
      <c r="B165" s="46"/>
      <c r="C165" s="46"/>
      <c r="D165" s="46"/>
    </row>
    <row r="166" spans="1:4" ht="11.25">
      <c r="A166" s="46"/>
      <c r="B166" s="46"/>
      <c r="C166" s="46"/>
      <c r="D166" s="46"/>
    </row>
    <row r="167" spans="1:4" ht="11.25">
      <c r="A167" s="46"/>
      <c r="B167" s="46"/>
      <c r="C167" s="46"/>
      <c r="D167" s="46"/>
    </row>
    <row r="168" spans="1:4" ht="11.25">
      <c r="A168" s="46"/>
      <c r="B168" s="46"/>
      <c r="C168" s="46"/>
      <c r="D168" s="46"/>
    </row>
    <row r="169" spans="1:4" ht="11.25">
      <c r="A169" s="46"/>
      <c r="B169" s="46"/>
      <c r="C169" s="46"/>
      <c r="D169" s="46"/>
    </row>
    <row r="170" spans="1:4" ht="11.25">
      <c r="A170" s="46"/>
      <c r="B170" s="46"/>
      <c r="C170" s="46"/>
      <c r="D170" s="46"/>
    </row>
    <row r="171" spans="1:4" ht="11.25">
      <c r="A171" s="46"/>
      <c r="B171" s="46"/>
      <c r="C171" s="46"/>
      <c r="D171" s="46"/>
    </row>
    <row r="172" spans="1:4" ht="11.25">
      <c r="A172" s="46"/>
      <c r="B172" s="46"/>
      <c r="C172" s="46"/>
      <c r="D172" s="46"/>
    </row>
    <row r="173" spans="1:4" ht="11.25">
      <c r="A173" s="46"/>
      <c r="B173" s="46"/>
      <c r="C173" s="46"/>
      <c r="D173" s="46"/>
    </row>
    <row r="174" spans="1:4" ht="11.25">
      <c r="A174" s="46"/>
      <c r="B174" s="46"/>
      <c r="C174" s="46"/>
      <c r="D174" s="46"/>
    </row>
    <row r="175" spans="1:4" ht="11.25">
      <c r="A175" s="46"/>
      <c r="B175" s="46"/>
      <c r="C175" s="46"/>
      <c r="D175" s="46"/>
    </row>
    <row r="176" spans="1:4" ht="11.25">
      <c r="A176" s="46"/>
      <c r="B176" s="46"/>
      <c r="C176" s="46"/>
      <c r="D176" s="46"/>
    </row>
    <row r="177" spans="1:4" ht="11.25">
      <c r="A177" s="46"/>
      <c r="B177" s="46"/>
      <c r="C177" s="46"/>
      <c r="D177" s="46"/>
    </row>
    <row r="178" spans="1:4" ht="11.25">
      <c r="A178" s="46"/>
      <c r="B178" s="46"/>
      <c r="C178" s="46"/>
      <c r="D178" s="46"/>
    </row>
    <row r="179" spans="1:4" ht="11.25">
      <c r="A179" s="46"/>
      <c r="B179" s="46"/>
      <c r="C179" s="46"/>
      <c r="D179" s="46"/>
    </row>
    <row r="180" spans="1:4" ht="11.25">
      <c r="A180" s="46"/>
      <c r="B180" s="46"/>
      <c r="C180" s="46"/>
      <c r="D180" s="46"/>
    </row>
    <row r="181" spans="1:4" ht="11.25">
      <c r="A181" s="46"/>
      <c r="B181" s="46"/>
      <c r="C181" s="46"/>
      <c r="D181" s="46"/>
    </row>
    <row r="182" spans="1:4" ht="11.25">
      <c r="A182" s="46"/>
      <c r="B182" s="46"/>
      <c r="C182" s="46"/>
      <c r="D182" s="46"/>
    </row>
    <row r="183" spans="1:4" ht="11.25">
      <c r="A183" s="46"/>
      <c r="B183" s="46"/>
      <c r="C183" s="46"/>
      <c r="D183" s="46"/>
    </row>
    <row r="184" spans="1:4" ht="11.25">
      <c r="A184" s="46"/>
      <c r="B184" s="46"/>
      <c r="C184" s="46"/>
      <c r="D184" s="46"/>
    </row>
    <row r="185" spans="1:4" ht="11.25">
      <c r="A185" s="46"/>
      <c r="B185" s="46"/>
      <c r="C185" s="46"/>
      <c r="D185" s="46"/>
    </row>
    <row r="186" spans="1:4" ht="11.25">
      <c r="A186" s="46"/>
      <c r="B186" s="46"/>
      <c r="C186" s="46"/>
      <c r="D186" s="46"/>
    </row>
    <row r="187" spans="1:4" ht="11.25">
      <c r="A187" s="46"/>
      <c r="B187" s="46"/>
      <c r="C187" s="46"/>
      <c r="D187" s="46"/>
    </row>
    <row r="188" spans="1:4" ht="11.25">
      <c r="A188" s="46"/>
      <c r="B188" s="46"/>
      <c r="C188" s="46"/>
      <c r="D188" s="46"/>
    </row>
    <row r="189" spans="1:4" ht="11.25">
      <c r="A189" s="46"/>
      <c r="B189" s="46"/>
      <c r="C189" s="46"/>
      <c r="D189" s="46"/>
    </row>
    <row r="190" spans="1:4" ht="11.25">
      <c r="A190" s="46"/>
      <c r="B190" s="46"/>
      <c r="C190" s="46"/>
      <c r="D190" s="46"/>
    </row>
    <row r="191" spans="1:4" ht="11.25">
      <c r="A191" s="46"/>
      <c r="B191" s="46"/>
      <c r="C191" s="46"/>
      <c r="D191" s="46"/>
    </row>
    <row r="192" spans="1:4" ht="11.25">
      <c r="A192" s="46"/>
      <c r="B192" s="46"/>
      <c r="C192" s="46"/>
      <c r="D192" s="46"/>
    </row>
    <row r="193" spans="1:4" ht="11.25">
      <c r="A193" s="46"/>
      <c r="B193" s="46"/>
      <c r="C193" s="46"/>
      <c r="D193" s="46"/>
    </row>
    <row r="194" spans="1:4" ht="11.25">
      <c r="A194" s="46"/>
      <c r="B194" s="46"/>
      <c r="C194" s="46"/>
      <c r="D194" s="46"/>
    </row>
    <row r="195" spans="1:4" ht="11.25">
      <c r="A195" s="46"/>
      <c r="B195" s="46"/>
      <c r="C195" s="46"/>
      <c r="D195" s="46"/>
    </row>
    <row r="196" spans="1:4" ht="11.25">
      <c r="A196" s="46"/>
      <c r="B196" s="46"/>
      <c r="C196" s="46"/>
      <c r="D196" s="46"/>
    </row>
    <row r="197" spans="1:4" ht="11.25">
      <c r="A197" s="46"/>
      <c r="B197" s="46"/>
      <c r="C197" s="46"/>
      <c r="D197" s="46"/>
    </row>
    <row r="198" spans="1:4" ht="11.25">
      <c r="A198" s="46"/>
      <c r="B198" s="46"/>
      <c r="C198" s="46"/>
      <c r="D198" s="46"/>
    </row>
    <row r="199" spans="1:4" ht="11.25">
      <c r="A199" s="46"/>
      <c r="B199" s="46"/>
      <c r="C199" s="46"/>
      <c r="D199" s="46"/>
    </row>
    <row r="200" spans="1:4" ht="11.25">
      <c r="A200" s="46"/>
      <c r="B200" s="46"/>
      <c r="C200" s="46"/>
      <c r="D200" s="46"/>
    </row>
    <row r="201" spans="1:4" ht="11.25">
      <c r="A201" s="46"/>
      <c r="B201" s="46"/>
      <c r="C201" s="46"/>
      <c r="D201" s="46"/>
    </row>
    <row r="202" spans="1:4" ht="11.25">
      <c r="A202" s="46"/>
      <c r="B202" s="46"/>
      <c r="C202" s="46"/>
      <c r="D202" s="46"/>
    </row>
    <row r="203" spans="1:4" ht="11.25">
      <c r="A203" s="46"/>
      <c r="B203" s="46"/>
      <c r="C203" s="46"/>
      <c r="D203" s="46"/>
    </row>
    <row r="204" spans="1:4" ht="11.25">
      <c r="A204" s="46"/>
      <c r="B204" s="46"/>
      <c r="C204" s="46"/>
      <c r="D204" s="46"/>
    </row>
    <row r="205" spans="1:4" ht="11.25">
      <c r="A205" s="46"/>
      <c r="B205" s="46"/>
      <c r="C205" s="46"/>
      <c r="D205" s="46"/>
    </row>
    <row r="206" spans="1:4" ht="11.25">
      <c r="A206" s="46"/>
      <c r="B206" s="46"/>
      <c r="C206" s="46"/>
      <c r="D206" s="46"/>
    </row>
    <row r="207" spans="1:4" ht="11.25">
      <c r="A207" s="46"/>
      <c r="B207" s="46"/>
      <c r="C207" s="46"/>
      <c r="D207" s="46"/>
    </row>
    <row r="208" spans="1:4" ht="11.25">
      <c r="A208" s="46"/>
      <c r="B208" s="46"/>
      <c r="C208" s="46"/>
      <c r="D208" s="46"/>
    </row>
    <row r="209" spans="1:4" ht="11.25">
      <c r="A209" s="46"/>
      <c r="B209" s="46"/>
      <c r="C209" s="46"/>
      <c r="D209" s="46"/>
    </row>
    <row r="210" spans="1:4" ht="11.25">
      <c r="A210" s="46"/>
      <c r="B210" s="46"/>
      <c r="C210" s="46"/>
      <c r="D210" s="46"/>
    </row>
    <row r="211" spans="1:4" ht="11.25">
      <c r="A211" s="46"/>
      <c r="B211" s="46"/>
      <c r="C211" s="46"/>
      <c r="D211" s="46"/>
    </row>
    <row r="212" spans="1:4" ht="11.25">
      <c r="A212" s="46"/>
      <c r="B212" s="46"/>
      <c r="C212" s="46"/>
      <c r="D212" s="46"/>
    </row>
    <row r="213" spans="1:4" ht="11.25">
      <c r="A213" s="46"/>
      <c r="B213" s="46"/>
      <c r="C213" s="46"/>
      <c r="D213" s="46"/>
    </row>
    <row r="214" spans="1:4" ht="11.25">
      <c r="A214" s="46"/>
      <c r="B214" s="46"/>
      <c r="C214" s="46"/>
      <c r="D214" s="46"/>
    </row>
    <row r="215" spans="1:4" ht="11.25">
      <c r="A215" s="46"/>
      <c r="B215" s="46"/>
      <c r="C215" s="46"/>
      <c r="D215" s="46"/>
    </row>
    <row r="216" spans="1:4" ht="11.25">
      <c r="A216" s="46"/>
      <c r="B216" s="46"/>
      <c r="C216" s="46"/>
      <c r="D216" s="46"/>
    </row>
    <row r="217" spans="1:4" ht="11.25">
      <c r="A217" s="46"/>
      <c r="B217" s="46"/>
      <c r="C217" s="46"/>
      <c r="D217" s="46"/>
    </row>
    <row r="218" spans="1:4" ht="11.25">
      <c r="A218" s="46"/>
      <c r="B218" s="46"/>
      <c r="C218" s="46"/>
      <c r="D218" s="46"/>
    </row>
    <row r="219" spans="1:4" ht="11.25">
      <c r="A219" s="46"/>
      <c r="B219" s="46"/>
      <c r="C219" s="46"/>
      <c r="D219" s="46"/>
    </row>
    <row r="220" spans="1:4" ht="11.25">
      <c r="A220" s="46"/>
      <c r="B220" s="46"/>
      <c r="C220" s="46"/>
      <c r="D220" s="46"/>
    </row>
    <row r="221" spans="1:4" ht="11.25">
      <c r="A221" s="46"/>
      <c r="B221" s="46"/>
      <c r="C221" s="46"/>
      <c r="D221" s="46"/>
    </row>
    <row r="222" spans="1:4" ht="11.25">
      <c r="A222" s="46"/>
      <c r="B222" s="46"/>
      <c r="C222" s="46"/>
      <c r="D222" s="46"/>
    </row>
    <row r="223" spans="1:4" ht="11.25">
      <c r="A223" s="46"/>
      <c r="B223" s="46"/>
      <c r="C223" s="46"/>
      <c r="D223" s="46"/>
    </row>
    <row r="224" spans="1:4" ht="11.25">
      <c r="A224" s="46"/>
      <c r="B224" s="46"/>
      <c r="C224" s="46"/>
      <c r="D224" s="46"/>
    </row>
    <row r="225" spans="1:4" ht="11.25">
      <c r="A225" s="46"/>
      <c r="B225" s="46"/>
      <c r="C225" s="46"/>
      <c r="D225" s="46"/>
    </row>
    <row r="226" spans="1:4" ht="11.25">
      <c r="A226" s="46"/>
      <c r="B226" s="46"/>
      <c r="C226" s="46"/>
      <c r="D226" s="46"/>
    </row>
    <row r="227" spans="1:4" ht="11.25">
      <c r="A227" s="46"/>
      <c r="B227" s="46"/>
      <c r="C227" s="46"/>
      <c r="D227" s="46"/>
    </row>
    <row r="228" spans="1:4" ht="11.25">
      <c r="A228" s="46"/>
      <c r="B228" s="46"/>
      <c r="C228" s="46"/>
      <c r="D228" s="46"/>
    </row>
    <row r="229" spans="1:4" ht="11.25">
      <c r="A229" s="46"/>
      <c r="B229" s="46"/>
      <c r="C229" s="46"/>
      <c r="D229" s="46"/>
    </row>
    <row r="230" spans="1:4" ht="11.25">
      <c r="A230" s="46"/>
      <c r="B230" s="46"/>
      <c r="C230" s="46"/>
      <c r="D230" s="46"/>
    </row>
    <row r="231" spans="1:4" ht="11.25">
      <c r="A231" s="46"/>
      <c r="B231" s="46"/>
      <c r="C231" s="46"/>
      <c r="D231" s="46"/>
    </row>
    <row r="232" spans="1:4" ht="11.25">
      <c r="A232" s="46"/>
      <c r="B232" s="46"/>
      <c r="C232" s="46"/>
      <c r="D232" s="46"/>
    </row>
    <row r="233" spans="1:4" ht="11.25">
      <c r="A233" s="46"/>
      <c r="B233" s="46"/>
      <c r="C233" s="46"/>
      <c r="D233" s="46"/>
    </row>
    <row r="234" spans="1:4" ht="11.25">
      <c r="A234" s="46"/>
      <c r="B234" s="46"/>
      <c r="C234" s="46"/>
      <c r="D234" s="46"/>
    </row>
    <row r="235" spans="1:4" ht="11.25">
      <c r="A235" s="46"/>
      <c r="B235" s="46"/>
      <c r="C235" s="46"/>
      <c r="D235" s="46"/>
    </row>
    <row r="236" spans="1:4" ht="11.25">
      <c r="A236" s="46"/>
      <c r="B236" s="46"/>
      <c r="C236" s="46"/>
      <c r="D236" s="46"/>
    </row>
    <row r="237" spans="1:4" ht="11.25">
      <c r="A237" s="46"/>
      <c r="B237" s="46"/>
      <c r="C237" s="46"/>
      <c r="D237" s="46"/>
    </row>
    <row r="238" spans="1:4" ht="11.25">
      <c r="A238" s="46"/>
      <c r="B238" s="46"/>
      <c r="C238" s="46"/>
      <c r="D238" s="46"/>
    </row>
    <row r="239" spans="1:4" ht="11.25">
      <c r="A239" s="46"/>
      <c r="B239" s="46"/>
      <c r="C239" s="46"/>
      <c r="D239" s="46"/>
    </row>
    <row r="240" spans="1:4" ht="11.25">
      <c r="A240" s="46"/>
      <c r="B240" s="46"/>
      <c r="C240" s="46"/>
      <c r="D240" s="46"/>
    </row>
    <row r="241" spans="1:4" ht="11.25">
      <c r="A241" s="46"/>
      <c r="B241" s="46"/>
      <c r="C241" s="46"/>
      <c r="D241" s="46"/>
    </row>
    <row r="242" spans="1:4" ht="11.25">
      <c r="A242" s="46"/>
      <c r="B242" s="46"/>
      <c r="C242" s="46"/>
      <c r="D242" s="46"/>
    </row>
    <row r="243" spans="1:4" ht="11.25">
      <c r="A243" s="46"/>
      <c r="B243" s="46"/>
      <c r="C243" s="46"/>
      <c r="D243" s="46"/>
    </row>
    <row r="244" spans="1:4" ht="11.25">
      <c r="A244" s="46"/>
      <c r="B244" s="46"/>
      <c r="C244" s="46"/>
      <c r="D244" s="46"/>
    </row>
    <row r="245" spans="1:4" ht="11.25">
      <c r="A245" s="46"/>
      <c r="B245" s="46"/>
      <c r="C245" s="46"/>
      <c r="D245" s="46"/>
    </row>
    <row r="246" spans="1:4" ht="11.25">
      <c r="A246" s="46"/>
      <c r="B246" s="46"/>
      <c r="C246" s="46"/>
      <c r="D246" s="46"/>
    </row>
    <row r="247" spans="1:4" ht="11.25">
      <c r="A247" s="46"/>
      <c r="B247" s="46"/>
      <c r="C247" s="46"/>
      <c r="D247" s="46"/>
    </row>
    <row r="248" spans="1:4" ht="11.25">
      <c r="A248" s="46"/>
      <c r="B248" s="46"/>
      <c r="C248" s="46"/>
      <c r="D248" s="46"/>
    </row>
    <row r="249" spans="1:4" ht="11.25">
      <c r="A249" s="46"/>
      <c r="B249" s="46"/>
      <c r="C249" s="46"/>
      <c r="D249" s="46"/>
    </row>
    <row r="250" spans="1:4" ht="11.25">
      <c r="A250" s="46"/>
      <c r="B250" s="46"/>
      <c r="C250" s="46"/>
      <c r="D250" s="46"/>
    </row>
    <row r="251" spans="1:4" ht="11.25">
      <c r="A251" s="46"/>
      <c r="B251" s="46"/>
      <c r="C251" s="46"/>
      <c r="D251" s="46"/>
    </row>
    <row r="252" spans="1:4" ht="11.25">
      <c r="A252" s="46"/>
      <c r="B252" s="46"/>
      <c r="C252" s="46"/>
      <c r="D252" s="46"/>
    </row>
    <row r="253" spans="1:4" ht="11.25">
      <c r="A253" s="46"/>
      <c r="B253" s="46"/>
      <c r="C253" s="46"/>
      <c r="D253" s="46"/>
    </row>
    <row r="254" spans="1:4" ht="11.25">
      <c r="A254" s="46"/>
      <c r="B254" s="46"/>
      <c r="C254" s="46"/>
      <c r="D254" s="46"/>
    </row>
    <row r="255" spans="1:4" ht="11.25">
      <c r="A255" s="46"/>
      <c r="B255" s="46"/>
      <c r="C255" s="46"/>
      <c r="D255" s="46"/>
    </row>
    <row r="256" spans="1:4" ht="11.25">
      <c r="A256" s="46"/>
      <c r="B256" s="46"/>
      <c r="C256" s="46"/>
      <c r="D256" s="46"/>
    </row>
    <row r="257" spans="1:4" ht="11.25">
      <c r="A257" s="46"/>
      <c r="B257" s="46"/>
      <c r="C257" s="46"/>
      <c r="D257" s="46"/>
    </row>
    <row r="258" spans="1:4" ht="11.25">
      <c r="A258" s="46"/>
      <c r="B258" s="46"/>
      <c r="C258" s="46"/>
      <c r="D258" s="46"/>
    </row>
    <row r="259" spans="1:4" ht="11.25">
      <c r="A259" s="46"/>
      <c r="B259" s="46"/>
      <c r="C259" s="46"/>
      <c r="D259" s="46"/>
    </row>
    <row r="260" spans="1:4" ht="11.25">
      <c r="A260" s="46"/>
      <c r="B260" s="46"/>
      <c r="C260" s="46"/>
      <c r="D260" s="46"/>
    </row>
    <row r="261" spans="1:4" ht="11.25">
      <c r="A261" s="46"/>
      <c r="B261" s="46"/>
      <c r="C261" s="46"/>
      <c r="D261" s="46"/>
    </row>
    <row r="262" spans="1:4" ht="11.25">
      <c r="A262" s="46"/>
      <c r="B262" s="46"/>
      <c r="C262" s="46"/>
      <c r="D262" s="46"/>
    </row>
    <row r="263" spans="1:4" ht="11.25">
      <c r="A263" s="46"/>
      <c r="B263" s="46"/>
      <c r="C263" s="46"/>
      <c r="D263" s="46"/>
    </row>
    <row r="264" spans="1:4" ht="11.25">
      <c r="A264" s="46"/>
      <c r="B264" s="46"/>
      <c r="C264" s="46"/>
      <c r="D264" s="46"/>
    </row>
    <row r="265" spans="1:4" ht="11.25">
      <c r="A265" s="46"/>
      <c r="B265" s="46"/>
      <c r="C265" s="46"/>
      <c r="D265" s="46"/>
    </row>
    <row r="266" spans="1:4" ht="11.25">
      <c r="A266" s="46"/>
      <c r="B266" s="46"/>
      <c r="C266" s="46"/>
      <c r="D266" s="46"/>
    </row>
    <row r="267" spans="1:4" ht="11.25">
      <c r="A267" s="46"/>
      <c r="B267" s="46"/>
      <c r="C267" s="46"/>
      <c r="D267" s="46"/>
    </row>
    <row r="268" spans="1:4" ht="11.25">
      <c r="A268" s="46"/>
      <c r="B268" s="46"/>
      <c r="C268" s="46"/>
      <c r="D268" s="46"/>
    </row>
    <row r="269" spans="1:4" ht="11.25">
      <c r="A269" s="46"/>
      <c r="B269" s="46"/>
      <c r="C269" s="46"/>
      <c r="D269" s="46"/>
    </row>
    <row r="270" spans="1:4" ht="11.25">
      <c r="A270" s="46"/>
      <c r="B270" s="46"/>
      <c r="C270" s="46"/>
      <c r="D270" s="46"/>
    </row>
    <row r="271" spans="1:4" ht="11.25">
      <c r="A271" s="46"/>
      <c r="B271" s="46"/>
      <c r="C271" s="46"/>
      <c r="D271" s="46"/>
    </row>
    <row r="272" spans="1:4" ht="11.25">
      <c r="A272" s="46"/>
      <c r="B272" s="46"/>
      <c r="C272" s="46"/>
      <c r="D272" s="46"/>
    </row>
    <row r="273" spans="1:4" ht="11.25">
      <c r="A273" s="46"/>
      <c r="B273" s="46"/>
      <c r="C273" s="46"/>
      <c r="D273" s="46"/>
    </row>
    <row r="274" spans="1:4" ht="11.25">
      <c r="A274" s="46"/>
      <c r="B274" s="46"/>
      <c r="C274" s="46"/>
      <c r="D274" s="46"/>
    </row>
    <row r="275" spans="1:4" ht="11.25">
      <c r="A275" s="46"/>
      <c r="B275" s="46"/>
      <c r="C275" s="46"/>
      <c r="D275" s="46"/>
    </row>
    <row r="276" spans="1:4" ht="11.25">
      <c r="A276" s="46"/>
      <c r="B276" s="46"/>
      <c r="C276" s="46"/>
      <c r="D276" s="46"/>
    </row>
    <row r="277" spans="1:4" ht="11.25">
      <c r="A277" s="46"/>
      <c r="B277" s="46"/>
      <c r="C277" s="46"/>
      <c r="D277" s="46"/>
    </row>
    <row r="278" spans="1:4" ht="11.25">
      <c r="A278" s="46"/>
      <c r="B278" s="46"/>
      <c r="C278" s="46"/>
      <c r="D278" s="46"/>
    </row>
    <row r="279" spans="1:4" ht="11.25">
      <c r="A279" s="46"/>
      <c r="B279" s="46"/>
      <c r="C279" s="46"/>
      <c r="D279" s="46"/>
    </row>
    <row r="280" spans="1:4" ht="11.25">
      <c r="A280" s="46"/>
      <c r="B280" s="46"/>
      <c r="C280" s="46"/>
      <c r="D280" s="46"/>
    </row>
    <row r="281" spans="1:4" ht="11.25">
      <c r="A281" s="46"/>
      <c r="B281" s="46"/>
      <c r="C281" s="46"/>
      <c r="D281" s="46"/>
    </row>
    <row r="282" spans="1:4" ht="11.25">
      <c r="A282" s="46"/>
      <c r="B282" s="46"/>
      <c r="C282" s="46"/>
      <c r="D282" s="46"/>
    </row>
    <row r="283" spans="1:4" ht="11.25">
      <c r="A283" s="46"/>
      <c r="B283" s="46"/>
      <c r="C283" s="46"/>
      <c r="D283" s="46"/>
    </row>
    <row r="284" spans="1:4" ht="11.25">
      <c r="A284" s="46"/>
      <c r="B284" s="46"/>
      <c r="C284" s="46"/>
      <c r="D284" s="46"/>
    </row>
    <row r="285" spans="1:4" ht="11.25">
      <c r="A285" s="46"/>
      <c r="B285" s="46"/>
      <c r="C285" s="46"/>
      <c r="D285" s="46"/>
    </row>
    <row r="286" spans="1:4" ht="11.25">
      <c r="A286" s="46"/>
      <c r="B286" s="46"/>
      <c r="C286" s="46"/>
      <c r="D286" s="46"/>
    </row>
    <row r="287" spans="1:4" ht="11.25">
      <c r="A287" s="46"/>
      <c r="B287" s="46"/>
      <c r="C287" s="46"/>
      <c r="D287" s="46"/>
    </row>
    <row r="288" spans="1:4" ht="11.25">
      <c r="A288" s="46"/>
      <c r="B288" s="46"/>
      <c r="C288" s="46"/>
      <c r="D288" s="46"/>
    </row>
    <row r="289" spans="1:4" ht="11.25">
      <c r="A289" s="46"/>
      <c r="B289" s="46"/>
      <c r="C289" s="46"/>
      <c r="D289" s="46"/>
    </row>
    <row r="290" spans="1:4" ht="11.25">
      <c r="A290" s="46"/>
      <c r="B290" s="46"/>
      <c r="C290" s="46"/>
      <c r="D290" s="46"/>
    </row>
    <row r="291" spans="1:4" ht="11.25">
      <c r="A291" s="46"/>
      <c r="B291" s="46"/>
      <c r="C291" s="46"/>
      <c r="D291" s="46"/>
    </row>
    <row r="292" spans="1:4" ht="11.25">
      <c r="A292" s="46"/>
      <c r="B292" s="46"/>
      <c r="C292" s="46"/>
      <c r="D292" s="46"/>
    </row>
    <row r="293" spans="1:4" ht="11.25">
      <c r="A293" s="46"/>
      <c r="B293" s="46"/>
      <c r="C293" s="46"/>
      <c r="D293" s="46"/>
    </row>
    <row r="294" spans="1:4" ht="11.25">
      <c r="A294" s="46"/>
      <c r="B294" s="46"/>
      <c r="C294" s="46"/>
      <c r="D294" s="46"/>
    </row>
    <row r="295" spans="1:4" ht="11.25">
      <c r="A295" s="46"/>
      <c r="B295" s="46"/>
      <c r="C295" s="46"/>
      <c r="D295" s="46"/>
    </row>
    <row r="296" spans="1:4" ht="11.25">
      <c r="A296" s="46"/>
      <c r="B296" s="46"/>
      <c r="C296" s="46"/>
      <c r="D296" s="46"/>
    </row>
    <row r="297" spans="1:4" ht="11.25">
      <c r="A297" s="46"/>
      <c r="B297" s="46"/>
      <c r="C297" s="46"/>
      <c r="D297" s="46"/>
    </row>
    <row r="298" spans="1:4" ht="11.25">
      <c r="A298" s="46"/>
      <c r="B298" s="46"/>
      <c r="C298" s="46"/>
      <c r="D298" s="46"/>
    </row>
    <row r="299" spans="1:4" ht="11.25">
      <c r="A299" s="46"/>
      <c r="B299" s="46"/>
      <c r="C299" s="46"/>
      <c r="D299" s="46"/>
    </row>
    <row r="300" spans="1:4" ht="11.25">
      <c r="A300" s="46"/>
      <c r="B300" s="46"/>
      <c r="C300" s="46"/>
      <c r="D300" s="46"/>
    </row>
    <row r="301" spans="1:4" ht="11.25">
      <c r="A301" s="46"/>
      <c r="B301" s="46"/>
      <c r="C301" s="46"/>
      <c r="D301" s="46"/>
    </row>
    <row r="302" spans="1:4" ht="11.25">
      <c r="A302" s="46"/>
      <c r="B302" s="46"/>
      <c r="C302" s="46"/>
      <c r="D302" s="46"/>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List47"/>
  <dimension ref="A1:O302"/>
  <sheetViews>
    <sheetView zoomScalePageLayoutView="0" workbookViewId="0" topLeftCell="A1">
      <selection activeCell="C7" sqref="C7:C22"/>
    </sheetView>
  </sheetViews>
  <sheetFormatPr defaultColWidth="9.00390625" defaultRowHeight="12.75"/>
  <cols>
    <col min="1" max="1" width="4.00390625" style="47" customWidth="1"/>
    <col min="2" max="2" width="9.375" style="47" bestFit="1" customWidth="1"/>
    <col min="3" max="16384" width="9.125" style="47" customWidth="1"/>
  </cols>
  <sheetData>
    <row r="1" ht="11.25">
      <c r="A1" s="46"/>
    </row>
    <row r="2" ht="11.25">
      <c r="A2" s="69">
        <v>1</v>
      </c>
    </row>
    <row r="4" ht="6.75" customHeight="1">
      <c r="A4" s="61"/>
    </row>
    <row r="5" ht="11.25" customHeight="1">
      <c r="B5" s="47" t="s">
        <v>37</v>
      </c>
    </row>
    <row r="6" ht="11.25" customHeight="1">
      <c r="C6" s="47">
        <f>IF(B6&gt;0,B6,"")</f>
      </c>
    </row>
    <row r="7" spans="1:15" ht="11.25" customHeight="1">
      <c r="A7" s="47">
        <v>1</v>
      </c>
      <c r="B7" s="46" t="e">
        <f ca="1">INDIRECT(CONCATENATE("[Draw_H_FA.xls]Draw!","D2"))</f>
        <v>#REF!</v>
      </c>
      <c r="D7" s="48"/>
      <c r="E7" s="48"/>
      <c r="F7" s="48"/>
      <c r="G7" s="48"/>
      <c r="H7" s="48"/>
      <c r="I7" s="48"/>
      <c r="J7" s="48"/>
      <c r="K7" s="48"/>
      <c r="L7" s="48"/>
      <c r="M7" s="48"/>
      <c r="N7" s="48"/>
      <c r="O7" s="48"/>
    </row>
    <row r="8" spans="1:15" ht="11.25" customHeight="1">
      <c r="A8" s="47">
        <v>2</v>
      </c>
      <c r="B8" s="46" t="e">
        <f ca="1">INDIRECT(CONCATENATE("[Draw_H_FA.xls]Draw!","D3"))</f>
        <v>#REF!</v>
      </c>
      <c r="D8" s="48"/>
      <c r="E8" s="48"/>
      <c r="F8" s="48"/>
      <c r="G8" s="48"/>
      <c r="H8" s="48"/>
      <c r="I8" s="48"/>
      <c r="J8" s="48"/>
      <c r="K8" s="48"/>
      <c r="L8" s="48"/>
      <c r="M8" s="48"/>
      <c r="N8" s="48"/>
      <c r="O8" s="48"/>
    </row>
    <row r="9" spans="1:15" ht="11.25" customHeight="1">
      <c r="A9" s="47">
        <v>3</v>
      </c>
      <c r="B9" s="46" t="e">
        <f ca="1">INDIRECT(CONCATENATE("[Draw_H_FA.xls]Draw!","D4"))</f>
        <v>#REF!</v>
      </c>
      <c r="D9" s="48"/>
      <c r="E9" s="48"/>
      <c r="F9" s="48"/>
      <c r="G9" s="48"/>
      <c r="H9" s="48"/>
      <c r="I9" s="48"/>
      <c r="J9" s="48"/>
      <c r="K9" s="48"/>
      <c r="L9" s="48"/>
      <c r="M9" s="48"/>
      <c r="N9" s="48"/>
      <c r="O9" s="48"/>
    </row>
    <row r="10" spans="1:15" ht="11.25" customHeight="1">
      <c r="A10" s="47">
        <v>4</v>
      </c>
      <c r="B10" s="46" t="e">
        <f ca="1">INDIRECT(CONCATENATE("[Draw_H_FA.xls]Draw!","D5"))</f>
        <v>#REF!</v>
      </c>
      <c r="D10" s="48"/>
      <c r="E10" s="48"/>
      <c r="F10" s="48"/>
      <c r="G10" s="48"/>
      <c r="H10" s="48"/>
      <c r="I10" s="48"/>
      <c r="J10" s="48"/>
      <c r="K10" s="48"/>
      <c r="L10" s="48"/>
      <c r="M10" s="48"/>
      <c r="N10" s="48"/>
      <c r="O10" s="48"/>
    </row>
    <row r="11" spans="1:15" ht="11.25" customHeight="1">
      <c r="A11" s="47">
        <v>5</v>
      </c>
      <c r="B11" s="46" t="e">
        <f ca="1">INDIRECT(CONCATENATE("[Draw_H_FA.xls]Draw!","D6"))</f>
        <v>#REF!</v>
      </c>
      <c r="D11" s="48"/>
      <c r="E11" s="48"/>
      <c r="F11" s="48"/>
      <c r="G11" s="48"/>
      <c r="H11" s="48"/>
      <c r="I11" s="48"/>
      <c r="J11" s="48"/>
      <c r="K11" s="48"/>
      <c r="L11" s="48"/>
      <c r="M11" s="48"/>
      <c r="N11" s="48"/>
      <c r="O11" s="48"/>
    </row>
    <row r="12" spans="1:15" ht="11.25" customHeight="1">
      <c r="A12" s="47">
        <v>6</v>
      </c>
      <c r="B12" s="46" t="e">
        <f ca="1">INDIRECT(CONCATENATE("[Draw_H_FA.xls]Draw!","D7"))</f>
        <v>#REF!</v>
      </c>
      <c r="D12" s="48"/>
      <c r="E12" s="48"/>
      <c r="F12" s="48"/>
      <c r="G12" s="48"/>
      <c r="H12" s="48"/>
      <c r="I12" s="48"/>
      <c r="J12" s="48"/>
      <c r="K12" s="48"/>
      <c r="L12" s="48"/>
      <c r="M12" s="48"/>
      <c r="N12" s="48"/>
      <c r="O12" s="48"/>
    </row>
    <row r="13" spans="1:15" ht="11.25">
      <c r="A13" s="47">
        <v>7</v>
      </c>
      <c r="B13" s="46" t="e">
        <f ca="1">INDIRECT(CONCATENATE("[Draw_H_FA.xls]Draw!","D8"))</f>
        <v>#REF!</v>
      </c>
      <c r="D13" s="48"/>
      <c r="E13" s="48"/>
      <c r="F13" s="48"/>
      <c r="G13" s="48"/>
      <c r="H13" s="48"/>
      <c r="I13" s="48"/>
      <c r="J13" s="48"/>
      <c r="K13" s="48"/>
      <c r="L13" s="48"/>
      <c r="M13" s="48"/>
      <c r="N13" s="48"/>
      <c r="O13" s="48"/>
    </row>
    <row r="14" spans="1:15" ht="11.25">
      <c r="A14" s="47">
        <v>8</v>
      </c>
      <c r="B14" s="46" t="e">
        <f ca="1">INDIRECT(CONCATENATE("[Draw_H_FA.xls]Draw!","D9"))</f>
        <v>#REF!</v>
      </c>
      <c r="D14" s="48"/>
      <c r="E14" s="48"/>
      <c r="F14" s="48"/>
      <c r="G14" s="48"/>
      <c r="H14" s="48"/>
      <c r="I14" s="48"/>
      <c r="J14" s="48"/>
      <c r="K14" s="48"/>
      <c r="L14" s="48"/>
      <c r="M14" s="48"/>
      <c r="N14" s="48"/>
      <c r="O14" s="48"/>
    </row>
    <row r="15" spans="1:15" ht="11.25">
      <c r="A15" s="47">
        <v>9</v>
      </c>
      <c r="B15" s="46" t="e">
        <f ca="1">INDIRECT(CONCATENATE("[Draw_H_FA.xls]Draw!","D10"))</f>
        <v>#REF!</v>
      </c>
      <c r="D15" s="48"/>
      <c r="E15" s="48"/>
      <c r="F15" s="48"/>
      <c r="G15" s="48"/>
      <c r="H15" s="48"/>
      <c r="I15" s="48"/>
      <c r="J15" s="48"/>
      <c r="K15" s="48"/>
      <c r="L15" s="48"/>
      <c r="M15" s="48"/>
      <c r="N15" s="48"/>
      <c r="O15" s="48"/>
    </row>
    <row r="16" spans="1:15" ht="11.25">
      <c r="A16" s="47">
        <v>10</v>
      </c>
      <c r="B16" s="46" t="e">
        <f ca="1">INDIRECT(CONCATENATE("[Draw_H_FA.xls]Draw!","D11"))</f>
        <v>#REF!</v>
      </c>
      <c r="D16" s="48"/>
      <c r="E16" s="48"/>
      <c r="F16" s="48"/>
      <c r="G16" s="48"/>
      <c r="H16" s="48"/>
      <c r="I16" s="48"/>
      <c r="J16" s="48"/>
      <c r="K16" s="48"/>
      <c r="L16" s="48"/>
      <c r="M16" s="48"/>
      <c r="N16" s="48"/>
      <c r="O16" s="48"/>
    </row>
    <row r="17" spans="1:15" ht="11.25">
      <c r="A17" s="47">
        <v>11</v>
      </c>
      <c r="B17" s="46" t="e">
        <f ca="1">INDIRECT(CONCATENATE("[Draw_H_FA.xls]Draw!","D12"))</f>
        <v>#REF!</v>
      </c>
      <c r="D17" s="48"/>
      <c r="E17" s="48"/>
      <c r="F17" s="48"/>
      <c r="G17" s="48"/>
      <c r="H17" s="48"/>
      <c r="I17" s="48"/>
      <c r="J17" s="48"/>
      <c r="K17" s="48"/>
      <c r="L17" s="48"/>
      <c r="M17" s="48"/>
      <c r="N17" s="48"/>
      <c r="O17" s="48"/>
    </row>
    <row r="18" spans="1:15" ht="11.25">
      <c r="A18" s="47">
        <v>12</v>
      </c>
      <c r="B18" s="46" t="e">
        <f ca="1">INDIRECT(CONCATENATE("[Draw_H_FA.xls]Draw!","D13"))</f>
        <v>#REF!</v>
      </c>
      <c r="D18" s="48"/>
      <c r="E18" s="48"/>
      <c r="F18" s="48"/>
      <c r="G18" s="48"/>
      <c r="H18" s="48"/>
      <c r="I18" s="48"/>
      <c r="J18" s="48"/>
      <c r="K18" s="48"/>
      <c r="L18" s="48"/>
      <c r="M18" s="48"/>
      <c r="N18" s="48"/>
      <c r="O18" s="48"/>
    </row>
    <row r="19" spans="1:15" ht="11.25">
      <c r="A19" s="47">
        <v>13</v>
      </c>
      <c r="B19" s="46" t="e">
        <f ca="1">INDIRECT(CONCATENATE("[Draw_H_FA.xls]Draw!","D14"))</f>
        <v>#REF!</v>
      </c>
      <c r="D19" s="48"/>
      <c r="E19" s="48"/>
      <c r="F19" s="48"/>
      <c r="G19" s="48"/>
      <c r="H19" s="48"/>
      <c r="I19" s="48"/>
      <c r="J19" s="48"/>
      <c r="K19" s="48"/>
      <c r="L19" s="48"/>
      <c r="M19" s="48"/>
      <c r="N19" s="48"/>
      <c r="O19" s="48"/>
    </row>
    <row r="20" spans="1:15" ht="11.25">
      <c r="A20" s="47">
        <v>14</v>
      </c>
      <c r="B20" s="46" t="e">
        <f ca="1">INDIRECT(CONCATENATE("[Draw_H_FA.xls]Draw!","D15"))</f>
        <v>#REF!</v>
      </c>
      <c r="D20" s="48"/>
      <c r="E20" s="48"/>
      <c r="F20" s="48"/>
      <c r="G20" s="48"/>
      <c r="H20" s="48"/>
      <c r="I20" s="48"/>
      <c r="J20" s="48"/>
      <c r="K20" s="48"/>
      <c r="L20" s="48"/>
      <c r="M20" s="48"/>
      <c r="N20" s="48"/>
      <c r="O20" s="48"/>
    </row>
    <row r="21" spans="1:15" ht="11.25">
      <c r="A21" s="47">
        <v>15</v>
      </c>
      <c r="B21" s="46" t="e">
        <f ca="1">INDIRECT(CONCATENATE("[Draw_H_FA.xls]Draw!","D16"))</f>
        <v>#REF!</v>
      </c>
      <c r="D21" s="48"/>
      <c r="E21" s="48"/>
      <c r="F21" s="48"/>
      <c r="G21" s="48"/>
      <c r="H21" s="48"/>
      <c r="I21" s="48"/>
      <c r="J21" s="48"/>
      <c r="K21" s="48"/>
      <c r="L21" s="48"/>
      <c r="M21" s="48"/>
      <c r="N21" s="48"/>
      <c r="O21" s="48"/>
    </row>
    <row r="22" spans="1:15" ht="11.25">
      <c r="A22" s="47">
        <v>16</v>
      </c>
      <c r="B22" s="46" t="e">
        <f ca="1">INDIRECT(CONCATENATE("[Draw_H_FA.xls]Draw!","D17"))</f>
        <v>#REF!</v>
      </c>
      <c r="D22" s="48"/>
      <c r="E22" s="48"/>
      <c r="F22" s="48"/>
      <c r="G22" s="48"/>
      <c r="H22" s="48"/>
      <c r="I22" s="48"/>
      <c r="J22" s="48"/>
      <c r="K22" s="48"/>
      <c r="L22" s="48"/>
      <c r="M22" s="48"/>
      <c r="N22" s="48"/>
      <c r="O22" s="48"/>
    </row>
    <row r="23" spans="1:15" ht="11.25">
      <c r="A23" s="46"/>
      <c r="B23" s="46"/>
      <c r="C23" s="46" t="s">
        <v>16</v>
      </c>
      <c r="D23" s="48"/>
      <c r="E23" s="48"/>
      <c r="F23" s="48"/>
      <c r="G23" s="48"/>
      <c r="H23" s="48"/>
      <c r="I23" s="48"/>
      <c r="J23" s="48"/>
      <c r="K23" s="48"/>
      <c r="L23" s="48"/>
      <c r="M23" s="48"/>
      <c r="N23" s="48"/>
      <c r="O23" s="48"/>
    </row>
    <row r="24" spans="1:15" ht="11.25">
      <c r="A24" s="46"/>
      <c r="B24" s="46"/>
      <c r="C24" s="46" t="s">
        <v>16</v>
      </c>
      <c r="D24" s="48"/>
      <c r="E24" s="48"/>
      <c r="F24" s="48"/>
      <c r="G24" s="48"/>
      <c r="H24" s="48"/>
      <c r="I24" s="48"/>
      <c r="J24" s="48"/>
      <c r="K24" s="48"/>
      <c r="L24" s="48"/>
      <c r="M24" s="48"/>
      <c r="N24" s="48"/>
      <c r="O24" s="48"/>
    </row>
    <row r="25" spans="1:15" ht="11.25">
      <c r="A25" s="46"/>
      <c r="B25" s="46"/>
      <c r="C25" s="46" t="s">
        <v>16</v>
      </c>
      <c r="D25" s="48"/>
      <c r="E25" s="48"/>
      <c r="F25" s="48"/>
      <c r="G25" s="48"/>
      <c r="H25" s="48"/>
      <c r="I25" s="48"/>
      <c r="J25" s="48"/>
      <c r="K25" s="48"/>
      <c r="L25" s="48"/>
      <c r="M25" s="48"/>
      <c r="N25" s="48"/>
      <c r="O25" s="48"/>
    </row>
    <row r="26" spans="1:15" ht="11.25">
      <c r="A26" s="46"/>
      <c r="B26" s="46"/>
      <c r="C26" s="46" t="s">
        <v>16</v>
      </c>
      <c r="D26" s="48"/>
      <c r="E26" s="48"/>
      <c r="F26" s="48"/>
      <c r="G26" s="48"/>
      <c r="H26" s="48"/>
      <c r="I26" s="48"/>
      <c r="J26" s="48"/>
      <c r="K26" s="48"/>
      <c r="L26" s="48"/>
      <c r="M26" s="48"/>
      <c r="N26" s="48"/>
      <c r="O26" s="48"/>
    </row>
    <row r="27" spans="1:15" ht="11.25">
      <c r="A27" s="46"/>
      <c r="B27" s="46"/>
      <c r="C27" s="46" t="s">
        <v>16</v>
      </c>
      <c r="D27" s="48"/>
      <c r="E27" s="48"/>
      <c r="F27" s="48"/>
      <c r="G27" s="48"/>
      <c r="H27" s="48"/>
      <c r="I27" s="48"/>
      <c r="J27" s="48"/>
      <c r="K27" s="48"/>
      <c r="L27" s="48"/>
      <c r="M27" s="48"/>
      <c r="N27" s="48"/>
      <c r="O27" s="48"/>
    </row>
    <row r="28" spans="1:15" ht="11.25">
      <c r="A28" s="46"/>
      <c r="B28" s="46"/>
      <c r="C28" s="46" t="s">
        <v>16</v>
      </c>
      <c r="D28" s="48"/>
      <c r="E28" s="48"/>
      <c r="F28" s="48"/>
      <c r="G28" s="48"/>
      <c r="H28" s="48"/>
      <c r="I28" s="48"/>
      <c r="J28" s="48"/>
      <c r="K28" s="48"/>
      <c r="L28" s="48"/>
      <c r="M28" s="48"/>
      <c r="N28" s="48"/>
      <c r="O28" s="48"/>
    </row>
    <row r="29" spans="1:15" ht="11.25">
      <c r="A29" s="46"/>
      <c r="B29" s="46"/>
      <c r="C29" s="46" t="s">
        <v>16</v>
      </c>
      <c r="D29" s="48"/>
      <c r="E29" s="48"/>
      <c r="F29" s="48"/>
      <c r="G29" s="48"/>
      <c r="H29" s="48"/>
      <c r="I29" s="48"/>
      <c r="J29" s="48"/>
      <c r="K29" s="48"/>
      <c r="L29" s="48"/>
      <c r="M29" s="48"/>
      <c r="N29" s="48"/>
      <c r="O29" s="48"/>
    </row>
    <row r="30" spans="1:15" ht="11.25">
      <c r="A30" s="46"/>
      <c r="B30" s="46"/>
      <c r="C30" s="46" t="s">
        <v>16</v>
      </c>
      <c r="D30" s="48"/>
      <c r="E30" s="48"/>
      <c r="F30" s="48"/>
      <c r="G30" s="48"/>
      <c r="H30" s="48"/>
      <c r="I30" s="48"/>
      <c r="J30" s="48"/>
      <c r="K30" s="48"/>
      <c r="L30" s="48"/>
      <c r="M30" s="48"/>
      <c r="N30" s="48"/>
      <c r="O30" s="48"/>
    </row>
    <row r="31" spans="1:15" ht="11.25">
      <c r="A31" s="46"/>
      <c r="B31" s="46"/>
      <c r="C31" s="46" t="s">
        <v>16</v>
      </c>
      <c r="D31" s="48"/>
      <c r="E31" s="48"/>
      <c r="F31" s="48"/>
      <c r="G31" s="48"/>
      <c r="H31" s="48"/>
      <c r="I31" s="48"/>
      <c r="J31" s="48"/>
      <c r="K31" s="48"/>
      <c r="L31" s="48"/>
      <c r="M31" s="48"/>
      <c r="N31" s="48"/>
      <c r="O31" s="48"/>
    </row>
    <row r="32" spans="1:15" ht="11.25">
      <c r="A32" s="46"/>
      <c r="B32" s="46"/>
      <c r="C32" s="46" t="s">
        <v>16</v>
      </c>
      <c r="D32" s="48"/>
      <c r="E32" s="48"/>
      <c r="F32" s="48"/>
      <c r="G32" s="48"/>
      <c r="H32" s="48"/>
      <c r="I32" s="48"/>
      <c r="J32" s="48"/>
      <c r="K32" s="48"/>
      <c r="L32" s="48"/>
      <c r="M32" s="48"/>
      <c r="N32" s="48"/>
      <c r="O32" s="48"/>
    </row>
    <row r="33" spans="1:15" ht="11.25">
      <c r="A33" s="46"/>
      <c r="B33" s="46"/>
      <c r="C33" s="46" t="s">
        <v>16</v>
      </c>
      <c r="D33" s="48"/>
      <c r="E33" s="48"/>
      <c r="F33" s="48"/>
      <c r="G33" s="48"/>
      <c r="H33" s="48"/>
      <c r="I33" s="48"/>
      <c r="J33" s="48"/>
      <c r="K33" s="48"/>
      <c r="L33" s="48"/>
      <c r="M33" s="48"/>
      <c r="N33" s="48"/>
      <c r="O33" s="48"/>
    </row>
    <row r="34" spans="1:15" ht="11.25">
      <c r="A34" s="46"/>
      <c r="B34" s="46"/>
      <c r="C34" s="46" t="s">
        <v>16</v>
      </c>
      <c r="D34" s="48"/>
      <c r="E34" s="48"/>
      <c r="F34" s="48"/>
      <c r="G34" s="48"/>
      <c r="H34" s="48"/>
      <c r="I34" s="48"/>
      <c r="J34" s="48"/>
      <c r="K34" s="48"/>
      <c r="L34" s="48"/>
      <c r="M34" s="48"/>
      <c r="N34" s="48"/>
      <c r="O34" s="48"/>
    </row>
    <row r="35" spans="1:15" ht="11.25">
      <c r="A35" s="46"/>
      <c r="B35" s="46"/>
      <c r="C35" s="46" t="s">
        <v>16</v>
      </c>
      <c r="D35" s="48"/>
      <c r="E35" s="48"/>
      <c r="F35" s="48"/>
      <c r="G35" s="48"/>
      <c r="H35" s="48"/>
      <c r="I35" s="48"/>
      <c r="J35" s="48"/>
      <c r="K35" s="48"/>
      <c r="L35" s="48"/>
      <c r="M35" s="48"/>
      <c r="N35" s="48"/>
      <c r="O35" s="48"/>
    </row>
    <row r="36" spans="1:15" ht="11.25">
      <c r="A36" s="46"/>
      <c r="B36" s="46"/>
      <c r="C36" s="46" t="s">
        <v>16</v>
      </c>
      <c r="D36" s="48"/>
      <c r="E36" s="48"/>
      <c r="F36" s="48"/>
      <c r="G36" s="48"/>
      <c r="H36" s="48"/>
      <c r="I36" s="48"/>
      <c r="J36" s="48"/>
      <c r="K36" s="48"/>
      <c r="L36" s="48"/>
      <c r="M36" s="48"/>
      <c r="N36" s="48"/>
      <c r="O36" s="48"/>
    </row>
    <row r="37" spans="1:15" ht="11.25">
      <c r="A37" s="46"/>
      <c r="B37" s="46"/>
      <c r="C37" s="46" t="s">
        <v>16</v>
      </c>
      <c r="D37" s="48"/>
      <c r="E37" s="48"/>
      <c r="F37" s="48"/>
      <c r="G37" s="48"/>
      <c r="H37" s="48"/>
      <c r="I37" s="48"/>
      <c r="J37" s="48"/>
      <c r="K37" s="48"/>
      <c r="L37" s="48"/>
      <c r="M37" s="48"/>
      <c r="N37" s="48"/>
      <c r="O37" s="48"/>
    </row>
    <row r="38" spans="1:15" ht="11.25">
      <c r="A38" s="46"/>
      <c r="B38" s="46"/>
      <c r="C38" s="46" t="s">
        <v>16</v>
      </c>
      <c r="D38" s="48"/>
      <c r="E38" s="48"/>
      <c r="F38" s="48"/>
      <c r="G38" s="48"/>
      <c r="H38" s="48"/>
      <c r="I38" s="48"/>
      <c r="J38" s="48"/>
      <c r="K38" s="48"/>
      <c r="L38" s="48"/>
      <c r="M38" s="48"/>
      <c r="N38" s="48"/>
      <c r="O38" s="48"/>
    </row>
    <row r="39" spans="1:4" ht="11.25">
      <c r="A39" s="46"/>
      <c r="B39" s="46"/>
      <c r="C39" s="46"/>
      <c r="D39" s="46"/>
    </row>
    <row r="40" spans="1:4" ht="11.25">
      <c r="A40" s="46"/>
      <c r="B40" s="46"/>
      <c r="C40" s="46"/>
      <c r="D40" s="46"/>
    </row>
    <row r="41" spans="1:4" ht="11.25">
      <c r="A41" s="46"/>
      <c r="B41" s="46"/>
      <c r="C41" s="46"/>
      <c r="D41" s="46"/>
    </row>
    <row r="42" spans="1:4" ht="11.25">
      <c r="A42" s="46"/>
      <c r="B42" s="46"/>
      <c r="C42" s="46"/>
      <c r="D42" s="46"/>
    </row>
    <row r="43" spans="1:4" ht="11.25">
      <c r="A43" s="46"/>
      <c r="B43" s="46"/>
      <c r="C43" s="46"/>
      <c r="D43" s="46"/>
    </row>
    <row r="44" spans="1:4" ht="11.25">
      <c r="A44" s="46"/>
      <c r="B44" s="46"/>
      <c r="C44" s="46"/>
      <c r="D44" s="46"/>
    </row>
    <row r="45" spans="1:4" ht="11.25">
      <c r="A45" s="46"/>
      <c r="B45" s="46"/>
      <c r="C45" s="46"/>
      <c r="D45" s="46"/>
    </row>
    <row r="46" spans="1:4" ht="11.25">
      <c r="A46" s="46"/>
      <c r="B46" s="46"/>
      <c r="C46" s="46"/>
      <c r="D46" s="46"/>
    </row>
    <row r="47" spans="1:4" ht="11.25">
      <c r="A47" s="46"/>
      <c r="B47" s="46"/>
      <c r="C47" s="46"/>
      <c r="D47" s="46"/>
    </row>
    <row r="48" spans="1:4" ht="11.25">
      <c r="A48" s="46"/>
      <c r="B48" s="46"/>
      <c r="C48" s="46"/>
      <c r="D48" s="46"/>
    </row>
    <row r="49" spans="1:4" ht="11.25">
      <c r="A49" s="46"/>
      <c r="B49" s="46"/>
      <c r="C49" s="46"/>
      <c r="D49" s="46"/>
    </row>
    <row r="50" spans="1:4" ht="11.25">
      <c r="A50" s="46"/>
      <c r="B50" s="46"/>
      <c r="C50" s="46"/>
      <c r="D50" s="46"/>
    </row>
    <row r="51" spans="1:4" ht="11.25">
      <c r="A51" s="46"/>
      <c r="B51" s="46"/>
      <c r="C51" s="46"/>
      <c r="D51" s="46"/>
    </row>
    <row r="52" spans="1:4" ht="11.25">
      <c r="A52" s="46"/>
      <c r="B52" s="46"/>
      <c r="C52" s="46"/>
      <c r="D52" s="46"/>
    </row>
    <row r="53" spans="1:4" ht="11.25">
      <c r="A53" s="46"/>
      <c r="B53" s="46"/>
      <c r="C53" s="46"/>
      <c r="D53" s="46"/>
    </row>
    <row r="54" spans="1:4" ht="11.25">
      <c r="A54" s="46"/>
      <c r="B54" s="46"/>
      <c r="C54" s="46"/>
      <c r="D54" s="46"/>
    </row>
    <row r="55" spans="1:4" ht="11.25">
      <c r="A55" s="46"/>
      <c r="B55" s="46"/>
      <c r="C55" s="46"/>
      <c r="D55" s="46"/>
    </row>
    <row r="56" spans="1:4" ht="11.25">
      <c r="A56" s="46"/>
      <c r="B56" s="46"/>
      <c r="C56" s="46"/>
      <c r="D56" s="46"/>
    </row>
    <row r="57" spans="1:4" ht="11.25">
      <c r="A57" s="46"/>
      <c r="B57" s="46"/>
      <c r="C57" s="46"/>
      <c r="D57" s="46"/>
    </row>
    <row r="58" spans="1:4" ht="11.25">
      <c r="A58" s="46"/>
      <c r="B58" s="46"/>
      <c r="C58" s="46"/>
      <c r="D58" s="46"/>
    </row>
    <row r="59" spans="1:4" ht="11.25">
      <c r="A59" s="46"/>
      <c r="B59" s="46"/>
      <c r="C59" s="46"/>
      <c r="D59" s="46"/>
    </row>
    <row r="60" spans="1:4" ht="11.25">
      <c r="A60" s="46"/>
      <c r="B60" s="46"/>
      <c r="C60" s="46"/>
      <c r="D60" s="46"/>
    </row>
    <row r="61" spans="1:4" ht="11.25">
      <c r="A61" s="46"/>
      <c r="B61" s="46"/>
      <c r="C61" s="46"/>
      <c r="D61" s="46"/>
    </row>
    <row r="62" spans="1:4" ht="11.25">
      <c r="A62" s="46"/>
      <c r="B62" s="46"/>
      <c r="C62" s="46"/>
      <c r="D62" s="46"/>
    </row>
    <row r="63" spans="1:4" ht="11.25">
      <c r="A63" s="46"/>
      <c r="B63" s="46"/>
      <c r="C63" s="46"/>
      <c r="D63" s="46"/>
    </row>
    <row r="64" spans="1:4" ht="11.25">
      <c r="A64" s="46"/>
      <c r="B64" s="46"/>
      <c r="C64" s="46"/>
      <c r="D64" s="46"/>
    </row>
    <row r="65" spans="1:4" ht="11.25">
      <c r="A65" s="46"/>
      <c r="B65" s="46"/>
      <c r="C65" s="46"/>
      <c r="D65" s="46"/>
    </row>
    <row r="66" spans="1:4" ht="11.25">
      <c r="A66" s="46"/>
      <c r="B66" s="46"/>
      <c r="C66" s="46"/>
      <c r="D66" s="46"/>
    </row>
    <row r="67" spans="1:4" ht="11.25">
      <c r="A67" s="46"/>
      <c r="B67" s="46"/>
      <c r="C67" s="46"/>
      <c r="D67" s="46"/>
    </row>
    <row r="68" spans="1:4" ht="11.25">
      <c r="A68" s="46"/>
      <c r="B68" s="46"/>
      <c r="C68" s="46"/>
      <c r="D68" s="46"/>
    </row>
    <row r="69" spans="1:4" ht="11.25">
      <c r="A69" s="46"/>
      <c r="B69" s="46"/>
      <c r="C69" s="46"/>
      <c r="D69" s="46"/>
    </row>
    <row r="70" spans="1:4" ht="11.25">
      <c r="A70" s="46"/>
      <c r="B70" s="46"/>
      <c r="C70" s="46"/>
      <c r="D70" s="46"/>
    </row>
    <row r="71" spans="1:4" ht="11.25">
      <c r="A71" s="46"/>
      <c r="B71" s="46"/>
      <c r="C71" s="46"/>
      <c r="D71" s="46"/>
    </row>
    <row r="72" spans="1:4" ht="11.25">
      <c r="A72" s="46"/>
      <c r="B72" s="46"/>
      <c r="C72" s="46"/>
      <c r="D72" s="46"/>
    </row>
    <row r="73" spans="1:4" ht="11.25">
      <c r="A73" s="46"/>
      <c r="B73" s="46"/>
      <c r="C73" s="46"/>
      <c r="D73" s="46"/>
    </row>
    <row r="74" spans="1:4" ht="11.25">
      <c r="A74" s="46"/>
      <c r="B74" s="46"/>
      <c r="C74" s="46"/>
      <c r="D74" s="46"/>
    </row>
    <row r="75" spans="1:4" ht="11.25">
      <c r="A75" s="46"/>
      <c r="B75" s="46"/>
      <c r="C75" s="46"/>
      <c r="D75" s="46"/>
    </row>
    <row r="76" spans="1:4" ht="11.25">
      <c r="A76" s="46"/>
      <c r="B76" s="46"/>
      <c r="C76" s="46"/>
      <c r="D76" s="46"/>
    </row>
    <row r="77" spans="1:4" ht="11.25">
      <c r="A77" s="46"/>
      <c r="B77" s="46"/>
      <c r="C77" s="46"/>
      <c r="D77" s="46"/>
    </row>
    <row r="78" spans="1:4" ht="11.25">
      <c r="A78" s="46"/>
      <c r="B78" s="46"/>
      <c r="C78" s="46"/>
      <c r="D78" s="46"/>
    </row>
    <row r="79" spans="1:4" ht="11.25">
      <c r="A79" s="46"/>
      <c r="B79" s="46"/>
      <c r="C79" s="46"/>
      <c r="D79" s="46"/>
    </row>
    <row r="80" spans="1:4" ht="11.25">
      <c r="A80" s="46"/>
      <c r="B80" s="46"/>
      <c r="C80" s="46"/>
      <c r="D80" s="46"/>
    </row>
    <row r="81" spans="1:4" ht="11.25">
      <c r="A81" s="46"/>
      <c r="B81" s="46"/>
      <c r="C81" s="46"/>
      <c r="D81" s="46"/>
    </row>
    <row r="82" spans="1:4" ht="11.25">
      <c r="A82" s="46"/>
      <c r="B82" s="46"/>
      <c r="C82" s="46"/>
      <c r="D82" s="46"/>
    </row>
    <row r="83" spans="1:4" ht="11.25">
      <c r="A83" s="46"/>
      <c r="B83" s="46"/>
      <c r="C83" s="46"/>
      <c r="D83" s="46"/>
    </row>
    <row r="84" spans="1:4" ht="11.25">
      <c r="A84" s="46"/>
      <c r="B84" s="46"/>
      <c r="C84" s="46"/>
      <c r="D84" s="46"/>
    </row>
    <row r="85" spans="1:4" ht="11.25">
      <c r="A85" s="46"/>
      <c r="B85" s="46"/>
      <c r="C85" s="46"/>
      <c r="D85" s="46"/>
    </row>
    <row r="86" spans="1:4" ht="11.25">
      <c r="A86" s="46"/>
      <c r="B86" s="46"/>
      <c r="C86" s="46"/>
      <c r="D86" s="46"/>
    </row>
    <row r="87" spans="1:4" ht="11.25">
      <c r="A87" s="46"/>
      <c r="B87" s="46"/>
      <c r="C87" s="46"/>
      <c r="D87" s="46"/>
    </row>
    <row r="88" spans="1:4" ht="11.25">
      <c r="A88" s="46"/>
      <c r="B88" s="46"/>
      <c r="C88" s="46"/>
      <c r="D88" s="46"/>
    </row>
    <row r="89" spans="1:4" ht="11.25">
      <c r="A89" s="46"/>
      <c r="B89" s="46"/>
      <c r="C89" s="46"/>
      <c r="D89" s="46"/>
    </row>
    <row r="90" spans="1:4" ht="11.25">
      <c r="A90" s="46"/>
      <c r="B90" s="46"/>
      <c r="C90" s="46"/>
      <c r="D90" s="46"/>
    </row>
    <row r="91" spans="1:4" ht="11.25">
      <c r="A91" s="46"/>
      <c r="B91" s="46"/>
      <c r="C91" s="46"/>
      <c r="D91" s="46"/>
    </row>
    <row r="92" spans="1:4" ht="11.25">
      <c r="A92" s="46"/>
      <c r="B92" s="46"/>
      <c r="C92" s="46"/>
      <c r="D92" s="46"/>
    </row>
    <row r="93" spans="1:4" ht="11.25">
      <c r="A93" s="46"/>
      <c r="B93" s="46"/>
      <c r="C93" s="46"/>
      <c r="D93" s="46"/>
    </row>
    <row r="94" spans="1:4" ht="11.25">
      <c r="A94" s="46"/>
      <c r="B94" s="46"/>
      <c r="C94" s="46"/>
      <c r="D94" s="46"/>
    </row>
    <row r="95" spans="1:4" ht="11.25">
      <c r="A95" s="46"/>
      <c r="B95" s="46"/>
      <c r="C95" s="46"/>
      <c r="D95" s="46"/>
    </row>
    <row r="96" spans="1:4" ht="11.25">
      <c r="A96" s="46"/>
      <c r="B96" s="46"/>
      <c r="C96" s="46"/>
      <c r="D96" s="46"/>
    </row>
    <row r="97" spans="1:4" ht="11.25">
      <c r="A97" s="46"/>
      <c r="B97" s="46"/>
      <c r="C97" s="46"/>
      <c r="D97" s="46"/>
    </row>
    <row r="98" spans="1:4" ht="11.25">
      <c r="A98" s="46"/>
      <c r="B98" s="46"/>
      <c r="C98" s="46"/>
      <c r="D98" s="46"/>
    </row>
    <row r="99" spans="1:4" ht="11.25">
      <c r="A99" s="46"/>
      <c r="B99" s="46"/>
      <c r="C99" s="46"/>
      <c r="D99" s="46"/>
    </row>
    <row r="100" spans="1:4" ht="11.25">
      <c r="A100" s="46"/>
      <c r="B100" s="46"/>
      <c r="C100" s="46"/>
      <c r="D100" s="46"/>
    </row>
    <row r="101" spans="1:4" ht="11.25">
      <c r="A101" s="46"/>
      <c r="B101" s="46"/>
      <c r="C101" s="46"/>
      <c r="D101" s="46"/>
    </row>
    <row r="102" spans="1:4" ht="11.25">
      <c r="A102" s="46"/>
      <c r="B102" s="46"/>
      <c r="C102" s="46"/>
      <c r="D102" s="46"/>
    </row>
    <row r="103" spans="1:4" ht="11.25">
      <c r="A103" s="46"/>
      <c r="B103" s="46"/>
      <c r="C103" s="46"/>
      <c r="D103" s="46"/>
    </row>
    <row r="104" spans="1:4" ht="11.25">
      <c r="A104" s="46"/>
      <c r="B104" s="46"/>
      <c r="C104" s="46"/>
      <c r="D104" s="46"/>
    </row>
    <row r="105" spans="1:4" ht="11.25">
      <c r="A105" s="46"/>
      <c r="B105" s="46"/>
      <c r="C105" s="46"/>
      <c r="D105" s="46"/>
    </row>
    <row r="106" spans="1:4" ht="11.25">
      <c r="A106" s="46"/>
      <c r="B106" s="46"/>
      <c r="C106" s="46"/>
      <c r="D106" s="46"/>
    </row>
    <row r="107" spans="1:4" ht="11.25">
      <c r="A107" s="46"/>
      <c r="B107" s="46"/>
      <c r="C107" s="46"/>
      <c r="D107" s="46"/>
    </row>
    <row r="108" spans="1:4" ht="11.25">
      <c r="A108" s="46"/>
      <c r="B108" s="46"/>
      <c r="C108" s="46"/>
      <c r="D108" s="46"/>
    </row>
    <row r="109" spans="1:4" ht="11.25">
      <c r="A109" s="46"/>
      <c r="B109" s="46"/>
      <c r="C109" s="46"/>
      <c r="D109" s="46"/>
    </row>
    <row r="110" spans="1:4" ht="11.25">
      <c r="A110" s="46"/>
      <c r="B110" s="46"/>
      <c r="C110" s="46"/>
      <c r="D110" s="46"/>
    </row>
    <row r="111" spans="1:4" ht="11.25">
      <c r="A111" s="46"/>
      <c r="B111" s="46"/>
      <c r="C111" s="46"/>
      <c r="D111" s="46"/>
    </row>
    <row r="112" spans="1:4" ht="11.25">
      <c r="A112" s="46"/>
      <c r="B112" s="46"/>
      <c r="C112" s="46"/>
      <c r="D112" s="46"/>
    </row>
    <row r="113" spans="1:4" ht="11.25">
      <c r="A113" s="46"/>
      <c r="B113" s="46"/>
      <c r="C113" s="46"/>
      <c r="D113" s="46"/>
    </row>
    <row r="114" spans="1:4" ht="11.25">
      <c r="A114" s="46"/>
      <c r="B114" s="46"/>
      <c r="C114" s="46"/>
      <c r="D114" s="46"/>
    </row>
    <row r="115" spans="1:4" ht="11.25">
      <c r="A115" s="46"/>
      <c r="B115" s="46"/>
      <c r="C115" s="46"/>
      <c r="D115" s="46"/>
    </row>
    <row r="116" spans="1:4" ht="11.25">
      <c r="A116" s="46"/>
      <c r="B116" s="46"/>
      <c r="C116" s="46"/>
      <c r="D116" s="46"/>
    </row>
    <row r="117" spans="1:4" ht="11.25">
      <c r="A117" s="46"/>
      <c r="B117" s="46"/>
      <c r="C117" s="46"/>
      <c r="D117" s="46"/>
    </row>
    <row r="118" spans="1:4" ht="11.25">
      <c r="A118" s="46"/>
      <c r="B118" s="46"/>
      <c r="C118" s="46"/>
      <c r="D118" s="46"/>
    </row>
    <row r="119" spans="1:4" ht="11.25">
      <c r="A119" s="46"/>
      <c r="B119" s="46"/>
      <c r="C119" s="46"/>
      <c r="D119" s="46"/>
    </row>
    <row r="120" spans="1:4" ht="11.25">
      <c r="A120" s="46"/>
      <c r="B120" s="46"/>
      <c r="C120" s="46"/>
      <c r="D120" s="46"/>
    </row>
    <row r="121" spans="1:4" ht="11.25">
      <c r="A121" s="46"/>
      <c r="B121" s="46"/>
      <c r="C121" s="46"/>
      <c r="D121" s="46"/>
    </row>
    <row r="122" spans="1:4" ht="11.25">
      <c r="A122" s="46"/>
      <c r="B122" s="46"/>
      <c r="C122" s="46"/>
      <c r="D122" s="46"/>
    </row>
    <row r="123" spans="1:4" ht="11.25">
      <c r="A123" s="46"/>
      <c r="B123" s="46"/>
      <c r="C123" s="46"/>
      <c r="D123" s="46"/>
    </row>
    <row r="124" spans="1:4" ht="11.25">
      <c r="A124" s="46"/>
      <c r="B124" s="46"/>
      <c r="C124" s="46"/>
      <c r="D124" s="46"/>
    </row>
    <row r="125" spans="1:4" ht="11.25">
      <c r="A125" s="46"/>
      <c r="B125" s="46"/>
      <c r="C125" s="46"/>
      <c r="D125" s="46"/>
    </row>
    <row r="126" spans="1:4" ht="11.25">
      <c r="A126" s="46"/>
      <c r="B126" s="46"/>
      <c r="C126" s="46"/>
      <c r="D126" s="46"/>
    </row>
    <row r="127" spans="1:4" ht="11.25">
      <c r="A127" s="46"/>
      <c r="B127" s="46"/>
      <c r="C127" s="46"/>
      <c r="D127" s="46"/>
    </row>
    <row r="128" spans="1:4" ht="11.25">
      <c r="A128" s="46"/>
      <c r="B128" s="46"/>
      <c r="C128" s="46"/>
      <c r="D128" s="46"/>
    </row>
    <row r="129" spans="1:4" ht="11.25">
      <c r="A129" s="46"/>
      <c r="B129" s="46"/>
      <c r="C129" s="46"/>
      <c r="D129" s="46"/>
    </row>
    <row r="130" spans="1:4" ht="11.25">
      <c r="A130" s="46"/>
      <c r="B130" s="46"/>
      <c r="C130" s="46"/>
      <c r="D130" s="46"/>
    </row>
    <row r="131" spans="1:4" ht="11.25">
      <c r="A131" s="46"/>
      <c r="B131" s="46"/>
      <c r="C131" s="46"/>
      <c r="D131" s="46"/>
    </row>
    <row r="132" spans="1:4" ht="11.25">
      <c r="A132" s="46"/>
      <c r="B132" s="46"/>
      <c r="C132" s="46"/>
      <c r="D132" s="46"/>
    </row>
    <row r="133" spans="1:4" ht="11.25">
      <c r="A133" s="46"/>
      <c r="B133" s="46"/>
      <c r="C133" s="46"/>
      <c r="D133" s="46"/>
    </row>
    <row r="134" spans="1:4" ht="11.25">
      <c r="A134" s="46"/>
      <c r="B134" s="46"/>
      <c r="C134" s="46"/>
      <c r="D134" s="46"/>
    </row>
    <row r="135" spans="1:4" ht="11.25">
      <c r="A135" s="46"/>
      <c r="B135" s="46"/>
      <c r="C135" s="46"/>
      <c r="D135" s="46"/>
    </row>
    <row r="136" spans="1:4" ht="11.25">
      <c r="A136" s="46"/>
      <c r="B136" s="46"/>
      <c r="C136" s="46"/>
      <c r="D136" s="46"/>
    </row>
    <row r="137" spans="1:4" ht="11.25">
      <c r="A137" s="46"/>
      <c r="B137" s="46"/>
      <c r="C137" s="46"/>
      <c r="D137" s="46"/>
    </row>
    <row r="138" spans="1:4" ht="11.25">
      <c r="A138" s="46"/>
      <c r="B138" s="46"/>
      <c r="C138" s="46"/>
      <c r="D138" s="46"/>
    </row>
    <row r="139" spans="1:4" ht="11.25">
      <c r="A139" s="46"/>
      <c r="B139" s="46"/>
      <c r="C139" s="46"/>
      <c r="D139" s="46"/>
    </row>
    <row r="140" spans="1:4" ht="11.25">
      <c r="A140" s="46"/>
      <c r="B140" s="46"/>
      <c r="C140" s="46"/>
      <c r="D140" s="46"/>
    </row>
    <row r="141" spans="1:4" ht="11.25">
      <c r="A141" s="46"/>
      <c r="B141" s="46"/>
      <c r="C141" s="46"/>
      <c r="D141" s="46"/>
    </row>
    <row r="142" spans="1:4" ht="11.25">
      <c r="A142" s="46"/>
      <c r="B142" s="46"/>
      <c r="C142" s="46"/>
      <c r="D142" s="46"/>
    </row>
    <row r="143" spans="1:4" ht="11.25">
      <c r="A143" s="46"/>
      <c r="B143" s="46"/>
      <c r="C143" s="46"/>
      <c r="D143" s="46"/>
    </row>
    <row r="144" spans="1:4" ht="11.25">
      <c r="A144" s="46"/>
      <c r="B144" s="46"/>
      <c r="C144" s="46"/>
      <c r="D144" s="46"/>
    </row>
    <row r="145" spans="1:4" ht="11.25">
      <c r="A145" s="46"/>
      <c r="B145" s="46"/>
      <c r="C145" s="46"/>
      <c r="D145" s="46"/>
    </row>
    <row r="146" spans="1:4" ht="11.25">
      <c r="A146" s="46"/>
      <c r="B146" s="46"/>
      <c r="C146" s="46"/>
      <c r="D146" s="46"/>
    </row>
    <row r="147" spans="1:4" ht="11.25">
      <c r="A147" s="46"/>
      <c r="B147" s="46"/>
      <c r="C147" s="46"/>
      <c r="D147" s="46"/>
    </row>
    <row r="148" spans="1:4" ht="11.25">
      <c r="A148" s="46"/>
      <c r="B148" s="46"/>
      <c r="C148" s="46"/>
      <c r="D148" s="46"/>
    </row>
    <row r="149" spans="1:4" ht="11.25">
      <c r="A149" s="46"/>
      <c r="B149" s="46"/>
      <c r="C149" s="46"/>
      <c r="D149" s="46"/>
    </row>
    <row r="150" spans="1:4" ht="11.25">
      <c r="A150" s="46"/>
      <c r="B150" s="46"/>
      <c r="C150" s="46"/>
      <c r="D150" s="46"/>
    </row>
    <row r="151" spans="1:4" ht="11.25">
      <c r="A151" s="46"/>
      <c r="B151" s="46"/>
      <c r="C151" s="46"/>
      <c r="D151" s="46"/>
    </row>
    <row r="152" spans="1:4" ht="11.25">
      <c r="A152" s="46"/>
      <c r="B152" s="46"/>
      <c r="C152" s="46"/>
      <c r="D152" s="46"/>
    </row>
    <row r="153" spans="1:4" ht="11.25">
      <c r="A153" s="46"/>
      <c r="B153" s="46"/>
      <c r="C153" s="46"/>
      <c r="D153" s="46"/>
    </row>
    <row r="154" spans="1:4" ht="11.25">
      <c r="A154" s="46"/>
      <c r="B154" s="46"/>
      <c r="C154" s="46"/>
      <c r="D154" s="46"/>
    </row>
    <row r="155" spans="1:4" ht="11.25">
      <c r="A155" s="46"/>
      <c r="B155" s="46"/>
      <c r="C155" s="46"/>
      <c r="D155" s="46"/>
    </row>
    <row r="156" spans="1:4" ht="11.25">
      <c r="A156" s="46"/>
      <c r="B156" s="46"/>
      <c r="C156" s="46"/>
      <c r="D156" s="46"/>
    </row>
    <row r="157" spans="1:4" ht="11.25">
      <c r="A157" s="46"/>
      <c r="B157" s="46"/>
      <c r="C157" s="46"/>
      <c r="D157" s="46"/>
    </row>
    <row r="158" spans="1:4" ht="11.25">
      <c r="A158" s="46"/>
      <c r="B158" s="46"/>
      <c r="C158" s="46"/>
      <c r="D158" s="46"/>
    </row>
    <row r="159" spans="1:4" ht="11.25">
      <c r="A159" s="46"/>
      <c r="B159" s="46"/>
      <c r="C159" s="46"/>
      <c r="D159" s="46"/>
    </row>
    <row r="160" spans="1:4" ht="11.25">
      <c r="A160" s="46"/>
      <c r="B160" s="46"/>
      <c r="C160" s="46"/>
      <c r="D160" s="46"/>
    </row>
    <row r="161" spans="1:4" ht="11.25">
      <c r="A161" s="46"/>
      <c r="B161" s="46"/>
      <c r="C161" s="46"/>
      <c r="D161" s="46"/>
    </row>
    <row r="162" spans="1:4" ht="11.25">
      <c r="A162" s="46"/>
      <c r="B162" s="46"/>
      <c r="C162" s="46"/>
      <c r="D162" s="46"/>
    </row>
    <row r="163" spans="1:4" ht="11.25">
      <c r="A163" s="46"/>
      <c r="B163" s="46"/>
      <c r="C163" s="46"/>
      <c r="D163" s="46"/>
    </row>
    <row r="164" spans="1:4" ht="11.25">
      <c r="A164" s="46"/>
      <c r="B164" s="46"/>
      <c r="C164" s="46"/>
      <c r="D164" s="46"/>
    </row>
    <row r="165" spans="1:4" ht="11.25">
      <c r="A165" s="46"/>
      <c r="B165" s="46"/>
      <c r="C165" s="46"/>
      <c r="D165" s="46"/>
    </row>
    <row r="166" spans="1:4" ht="11.25">
      <c r="A166" s="46"/>
      <c r="B166" s="46"/>
      <c r="C166" s="46"/>
      <c r="D166" s="46"/>
    </row>
    <row r="167" spans="1:4" ht="11.25">
      <c r="A167" s="46"/>
      <c r="B167" s="46"/>
      <c r="C167" s="46"/>
      <c r="D167" s="46"/>
    </row>
    <row r="168" spans="1:4" ht="11.25">
      <c r="A168" s="46"/>
      <c r="B168" s="46"/>
      <c r="C168" s="46"/>
      <c r="D168" s="46"/>
    </row>
    <row r="169" spans="1:4" ht="11.25">
      <c r="A169" s="46"/>
      <c r="B169" s="46"/>
      <c r="C169" s="46"/>
      <c r="D169" s="46"/>
    </row>
    <row r="170" spans="1:4" ht="11.25">
      <c r="A170" s="46"/>
      <c r="B170" s="46"/>
      <c r="C170" s="46"/>
      <c r="D170" s="46"/>
    </row>
    <row r="171" spans="1:4" ht="11.25">
      <c r="A171" s="46"/>
      <c r="B171" s="46"/>
      <c r="C171" s="46"/>
      <c r="D171" s="46"/>
    </row>
    <row r="172" spans="1:4" ht="11.25">
      <c r="A172" s="46"/>
      <c r="B172" s="46"/>
      <c r="C172" s="46"/>
      <c r="D172" s="46"/>
    </row>
    <row r="173" spans="1:4" ht="11.25">
      <c r="A173" s="46"/>
      <c r="B173" s="46"/>
      <c r="C173" s="46"/>
      <c r="D173" s="46"/>
    </row>
    <row r="174" spans="1:4" ht="11.25">
      <c r="A174" s="46"/>
      <c r="B174" s="46"/>
      <c r="C174" s="46"/>
      <c r="D174" s="46"/>
    </row>
    <row r="175" spans="1:4" ht="11.25">
      <c r="A175" s="46"/>
      <c r="B175" s="46"/>
      <c r="C175" s="46"/>
      <c r="D175" s="46"/>
    </row>
    <row r="176" spans="1:4" ht="11.25">
      <c r="A176" s="46"/>
      <c r="B176" s="46"/>
      <c r="C176" s="46"/>
      <c r="D176" s="46"/>
    </row>
    <row r="177" spans="1:4" ht="11.25">
      <c r="A177" s="46"/>
      <c r="B177" s="46"/>
      <c r="C177" s="46"/>
      <c r="D177" s="46"/>
    </row>
    <row r="178" spans="1:4" ht="11.25">
      <c r="A178" s="46"/>
      <c r="B178" s="46"/>
      <c r="C178" s="46"/>
      <c r="D178" s="46"/>
    </row>
    <row r="179" spans="1:4" ht="11.25">
      <c r="A179" s="46"/>
      <c r="B179" s="46"/>
      <c r="C179" s="46"/>
      <c r="D179" s="46"/>
    </row>
    <row r="180" spans="1:4" ht="11.25">
      <c r="A180" s="46"/>
      <c r="B180" s="46"/>
      <c r="C180" s="46"/>
      <c r="D180" s="46"/>
    </row>
    <row r="181" spans="1:4" ht="11.25">
      <c r="A181" s="46"/>
      <c r="B181" s="46"/>
      <c r="C181" s="46"/>
      <c r="D181" s="46"/>
    </row>
    <row r="182" spans="1:4" ht="11.25">
      <c r="A182" s="46"/>
      <c r="B182" s="46"/>
      <c r="C182" s="46"/>
      <c r="D182" s="46"/>
    </row>
    <row r="183" spans="1:4" ht="11.25">
      <c r="A183" s="46"/>
      <c r="B183" s="46"/>
      <c r="C183" s="46"/>
      <c r="D183" s="46"/>
    </row>
    <row r="184" spans="1:4" ht="11.25">
      <c r="A184" s="46"/>
      <c r="B184" s="46"/>
      <c r="C184" s="46"/>
      <c r="D184" s="46"/>
    </row>
    <row r="185" spans="1:4" ht="11.25">
      <c r="A185" s="46"/>
      <c r="B185" s="46"/>
      <c r="C185" s="46"/>
      <c r="D185" s="46"/>
    </row>
    <row r="186" spans="1:4" ht="11.25">
      <c r="A186" s="46"/>
      <c r="B186" s="46"/>
      <c r="C186" s="46"/>
      <c r="D186" s="46"/>
    </row>
    <row r="187" spans="1:4" ht="11.25">
      <c r="A187" s="46"/>
      <c r="B187" s="46"/>
      <c r="C187" s="46"/>
      <c r="D187" s="46"/>
    </row>
    <row r="188" spans="1:4" ht="11.25">
      <c r="A188" s="46"/>
      <c r="B188" s="46"/>
      <c r="C188" s="46"/>
      <c r="D188" s="46"/>
    </row>
    <row r="189" spans="1:4" ht="11.25">
      <c r="A189" s="46"/>
      <c r="B189" s="46"/>
      <c r="C189" s="46"/>
      <c r="D189" s="46"/>
    </row>
    <row r="190" spans="1:4" ht="11.25">
      <c r="A190" s="46"/>
      <c r="B190" s="46"/>
      <c r="C190" s="46"/>
      <c r="D190" s="46"/>
    </row>
    <row r="191" spans="1:4" ht="11.25">
      <c r="A191" s="46"/>
      <c r="B191" s="46"/>
      <c r="C191" s="46"/>
      <c r="D191" s="46"/>
    </row>
    <row r="192" spans="1:4" ht="11.25">
      <c r="A192" s="46"/>
      <c r="B192" s="46"/>
      <c r="C192" s="46"/>
      <c r="D192" s="46"/>
    </row>
    <row r="193" spans="1:4" ht="11.25">
      <c r="A193" s="46"/>
      <c r="B193" s="46"/>
      <c r="C193" s="46"/>
      <c r="D193" s="46"/>
    </row>
    <row r="194" spans="1:4" ht="11.25">
      <c r="A194" s="46"/>
      <c r="B194" s="46"/>
      <c r="C194" s="46"/>
      <c r="D194" s="46"/>
    </row>
    <row r="195" spans="1:4" ht="11.25">
      <c r="A195" s="46"/>
      <c r="B195" s="46"/>
      <c r="C195" s="46"/>
      <c r="D195" s="46"/>
    </row>
    <row r="196" spans="1:4" ht="11.25">
      <c r="A196" s="46"/>
      <c r="B196" s="46"/>
      <c r="C196" s="46"/>
      <c r="D196" s="46"/>
    </row>
    <row r="197" spans="1:4" ht="11.25">
      <c r="A197" s="46"/>
      <c r="B197" s="46"/>
      <c r="C197" s="46"/>
      <c r="D197" s="46"/>
    </row>
    <row r="198" spans="1:4" ht="11.25">
      <c r="A198" s="46"/>
      <c r="B198" s="46"/>
      <c r="C198" s="46"/>
      <c r="D198" s="46"/>
    </row>
    <row r="199" spans="1:4" ht="11.25">
      <c r="A199" s="46"/>
      <c r="B199" s="46"/>
      <c r="C199" s="46"/>
      <c r="D199" s="46"/>
    </row>
    <row r="200" spans="1:4" ht="11.25">
      <c r="A200" s="46"/>
      <c r="B200" s="46"/>
      <c r="C200" s="46"/>
      <c r="D200" s="46"/>
    </row>
    <row r="201" spans="1:4" ht="11.25">
      <c r="A201" s="46"/>
      <c r="B201" s="46"/>
      <c r="C201" s="46"/>
      <c r="D201" s="46"/>
    </row>
    <row r="202" spans="1:4" ht="11.25">
      <c r="A202" s="46"/>
      <c r="B202" s="46"/>
      <c r="C202" s="46"/>
      <c r="D202" s="46"/>
    </row>
    <row r="203" spans="1:4" ht="11.25">
      <c r="A203" s="46"/>
      <c r="B203" s="46"/>
      <c r="C203" s="46"/>
      <c r="D203" s="46"/>
    </row>
    <row r="204" spans="1:4" ht="11.25">
      <c r="A204" s="46"/>
      <c r="B204" s="46"/>
      <c r="C204" s="46"/>
      <c r="D204" s="46"/>
    </row>
    <row r="205" spans="1:4" ht="11.25">
      <c r="A205" s="46"/>
      <c r="B205" s="46"/>
      <c r="C205" s="46"/>
      <c r="D205" s="46"/>
    </row>
    <row r="206" spans="1:4" ht="11.25">
      <c r="A206" s="46"/>
      <c r="B206" s="46"/>
      <c r="C206" s="46"/>
      <c r="D206" s="46"/>
    </row>
    <row r="207" spans="1:4" ht="11.25">
      <c r="A207" s="46"/>
      <c r="B207" s="46"/>
      <c r="C207" s="46"/>
      <c r="D207" s="46"/>
    </row>
    <row r="208" spans="1:4" ht="11.25">
      <c r="A208" s="46"/>
      <c r="B208" s="46"/>
      <c r="C208" s="46"/>
      <c r="D208" s="46"/>
    </row>
    <row r="209" spans="1:4" ht="11.25">
      <c r="A209" s="46"/>
      <c r="B209" s="46"/>
      <c r="C209" s="46"/>
      <c r="D209" s="46"/>
    </row>
    <row r="210" spans="1:4" ht="11.25">
      <c r="A210" s="46"/>
      <c r="B210" s="46"/>
      <c r="C210" s="46"/>
      <c r="D210" s="46"/>
    </row>
    <row r="211" spans="1:4" ht="11.25">
      <c r="A211" s="46"/>
      <c r="B211" s="46"/>
      <c r="C211" s="46"/>
      <c r="D211" s="46"/>
    </row>
    <row r="212" spans="1:4" ht="11.25">
      <c r="A212" s="46"/>
      <c r="B212" s="46"/>
      <c r="C212" s="46"/>
      <c r="D212" s="46"/>
    </row>
    <row r="213" spans="1:4" ht="11.25">
      <c r="A213" s="46"/>
      <c r="B213" s="46"/>
      <c r="C213" s="46"/>
      <c r="D213" s="46"/>
    </row>
    <row r="214" spans="1:4" ht="11.25">
      <c r="A214" s="46"/>
      <c r="B214" s="46"/>
      <c r="C214" s="46"/>
      <c r="D214" s="46"/>
    </row>
    <row r="215" spans="1:4" ht="11.25">
      <c r="A215" s="46"/>
      <c r="B215" s="46"/>
      <c r="C215" s="46"/>
      <c r="D215" s="46"/>
    </row>
    <row r="216" spans="1:4" ht="11.25">
      <c r="A216" s="46"/>
      <c r="B216" s="46"/>
      <c r="C216" s="46"/>
      <c r="D216" s="46"/>
    </row>
    <row r="217" spans="1:4" ht="11.25">
      <c r="A217" s="46"/>
      <c r="B217" s="46"/>
      <c r="C217" s="46"/>
      <c r="D217" s="46"/>
    </row>
    <row r="218" spans="1:4" ht="11.25">
      <c r="A218" s="46"/>
      <c r="B218" s="46"/>
      <c r="C218" s="46"/>
      <c r="D218" s="46"/>
    </row>
    <row r="219" spans="1:4" ht="11.25">
      <c r="A219" s="46"/>
      <c r="B219" s="46"/>
      <c r="C219" s="46"/>
      <c r="D219" s="46"/>
    </row>
    <row r="220" spans="1:4" ht="11.25">
      <c r="A220" s="46"/>
      <c r="B220" s="46"/>
      <c r="C220" s="46"/>
      <c r="D220" s="46"/>
    </row>
    <row r="221" spans="1:4" ht="11.25">
      <c r="A221" s="46"/>
      <c r="B221" s="46"/>
      <c r="C221" s="46"/>
      <c r="D221" s="46"/>
    </row>
    <row r="222" spans="1:4" ht="11.25">
      <c r="A222" s="46"/>
      <c r="B222" s="46"/>
      <c r="C222" s="46"/>
      <c r="D222" s="46"/>
    </row>
    <row r="223" spans="1:4" ht="11.25">
      <c r="A223" s="46"/>
      <c r="B223" s="46"/>
      <c r="C223" s="46"/>
      <c r="D223" s="46"/>
    </row>
    <row r="224" spans="1:4" ht="11.25">
      <c r="A224" s="46"/>
      <c r="B224" s="46"/>
      <c r="C224" s="46"/>
      <c r="D224" s="46"/>
    </row>
    <row r="225" spans="1:4" ht="11.25">
      <c r="A225" s="46"/>
      <c r="B225" s="46"/>
      <c r="C225" s="46"/>
      <c r="D225" s="46"/>
    </row>
    <row r="226" spans="1:4" ht="11.25">
      <c r="A226" s="46"/>
      <c r="B226" s="46"/>
      <c r="C226" s="46"/>
      <c r="D226" s="46"/>
    </row>
    <row r="227" spans="1:4" ht="11.25">
      <c r="A227" s="46"/>
      <c r="B227" s="46"/>
      <c r="C227" s="46"/>
      <c r="D227" s="46"/>
    </row>
    <row r="228" spans="1:4" ht="11.25">
      <c r="A228" s="46"/>
      <c r="B228" s="46"/>
      <c r="C228" s="46"/>
      <c r="D228" s="46"/>
    </row>
    <row r="229" spans="1:4" ht="11.25">
      <c r="A229" s="46"/>
      <c r="B229" s="46"/>
      <c r="C229" s="46"/>
      <c r="D229" s="46"/>
    </row>
    <row r="230" spans="1:4" ht="11.25">
      <c r="A230" s="46"/>
      <c r="B230" s="46"/>
      <c r="C230" s="46"/>
      <c r="D230" s="46"/>
    </row>
    <row r="231" spans="1:4" ht="11.25">
      <c r="A231" s="46"/>
      <c r="B231" s="46"/>
      <c r="C231" s="46"/>
      <c r="D231" s="46"/>
    </row>
    <row r="232" spans="1:4" ht="11.25">
      <c r="A232" s="46"/>
      <c r="B232" s="46"/>
      <c r="C232" s="46"/>
      <c r="D232" s="46"/>
    </row>
    <row r="233" spans="1:4" ht="11.25">
      <c r="A233" s="46"/>
      <c r="B233" s="46"/>
      <c r="C233" s="46"/>
      <c r="D233" s="46"/>
    </row>
    <row r="234" spans="1:4" ht="11.25">
      <c r="A234" s="46"/>
      <c r="B234" s="46"/>
      <c r="C234" s="46"/>
      <c r="D234" s="46"/>
    </row>
    <row r="235" spans="1:4" ht="11.25">
      <c r="A235" s="46"/>
      <c r="B235" s="46"/>
      <c r="C235" s="46"/>
      <c r="D235" s="46"/>
    </row>
    <row r="236" spans="1:4" ht="11.25">
      <c r="A236" s="46"/>
      <c r="B236" s="46"/>
      <c r="C236" s="46"/>
      <c r="D236" s="46"/>
    </row>
    <row r="237" spans="1:4" ht="11.25">
      <c r="A237" s="46"/>
      <c r="B237" s="46"/>
      <c r="C237" s="46"/>
      <c r="D237" s="46"/>
    </row>
    <row r="238" spans="1:4" ht="11.25">
      <c r="A238" s="46"/>
      <c r="B238" s="46"/>
      <c r="C238" s="46"/>
      <c r="D238" s="46"/>
    </row>
    <row r="239" spans="1:4" ht="11.25">
      <c r="A239" s="46"/>
      <c r="B239" s="46"/>
      <c r="C239" s="46"/>
      <c r="D239" s="46"/>
    </row>
    <row r="240" spans="1:4" ht="11.25">
      <c r="A240" s="46"/>
      <c r="B240" s="46"/>
      <c r="C240" s="46"/>
      <c r="D240" s="46"/>
    </row>
    <row r="241" spans="1:4" ht="11.25">
      <c r="A241" s="46"/>
      <c r="B241" s="46"/>
      <c r="C241" s="46"/>
      <c r="D241" s="46"/>
    </row>
    <row r="242" spans="1:4" ht="11.25">
      <c r="A242" s="46"/>
      <c r="B242" s="46"/>
      <c r="C242" s="46"/>
      <c r="D242" s="46"/>
    </row>
    <row r="243" spans="1:4" ht="11.25">
      <c r="A243" s="46"/>
      <c r="B243" s="46"/>
      <c r="C243" s="46"/>
      <c r="D243" s="46"/>
    </row>
    <row r="244" spans="1:4" ht="11.25">
      <c r="A244" s="46"/>
      <c r="B244" s="46"/>
      <c r="C244" s="46"/>
      <c r="D244" s="46"/>
    </row>
    <row r="245" spans="1:4" ht="11.25">
      <c r="A245" s="46"/>
      <c r="B245" s="46"/>
      <c r="C245" s="46"/>
      <c r="D245" s="46"/>
    </row>
    <row r="246" spans="1:4" ht="11.25">
      <c r="A246" s="46"/>
      <c r="B246" s="46"/>
      <c r="C246" s="46"/>
      <c r="D246" s="46"/>
    </row>
    <row r="247" spans="1:4" ht="11.25">
      <c r="A247" s="46"/>
      <c r="B247" s="46"/>
      <c r="C247" s="46"/>
      <c r="D247" s="46"/>
    </row>
    <row r="248" spans="1:4" ht="11.25">
      <c r="A248" s="46"/>
      <c r="B248" s="46"/>
      <c r="C248" s="46"/>
      <c r="D248" s="46"/>
    </row>
    <row r="249" spans="1:4" ht="11.25">
      <c r="A249" s="46"/>
      <c r="B249" s="46"/>
      <c r="C249" s="46"/>
      <c r="D249" s="46"/>
    </row>
    <row r="250" spans="1:4" ht="11.25">
      <c r="A250" s="46"/>
      <c r="B250" s="46"/>
      <c r="C250" s="46"/>
      <c r="D250" s="46"/>
    </row>
    <row r="251" spans="1:4" ht="11.25">
      <c r="A251" s="46"/>
      <c r="B251" s="46"/>
      <c r="C251" s="46"/>
      <c r="D251" s="46"/>
    </row>
    <row r="252" spans="1:4" ht="11.25">
      <c r="A252" s="46"/>
      <c r="B252" s="46"/>
      <c r="C252" s="46"/>
      <c r="D252" s="46"/>
    </row>
    <row r="253" spans="1:4" ht="11.25">
      <c r="A253" s="46"/>
      <c r="B253" s="46"/>
      <c r="C253" s="46"/>
      <c r="D253" s="46"/>
    </row>
    <row r="254" spans="1:4" ht="11.25">
      <c r="A254" s="46"/>
      <c r="B254" s="46"/>
      <c r="C254" s="46"/>
      <c r="D254" s="46"/>
    </row>
    <row r="255" spans="1:4" ht="11.25">
      <c r="A255" s="46"/>
      <c r="B255" s="46"/>
      <c r="C255" s="46"/>
      <c r="D255" s="46"/>
    </row>
    <row r="256" spans="1:4" ht="11.25">
      <c r="A256" s="46"/>
      <c r="B256" s="46"/>
      <c r="C256" s="46"/>
      <c r="D256" s="46"/>
    </row>
    <row r="257" spans="1:4" ht="11.25">
      <c r="A257" s="46"/>
      <c r="B257" s="46"/>
      <c r="C257" s="46"/>
      <c r="D257" s="46"/>
    </row>
    <row r="258" spans="1:4" ht="11.25">
      <c r="A258" s="46"/>
      <c r="B258" s="46"/>
      <c r="C258" s="46"/>
      <c r="D258" s="46"/>
    </row>
    <row r="259" spans="1:4" ht="11.25">
      <c r="A259" s="46"/>
      <c r="B259" s="46"/>
      <c r="C259" s="46"/>
      <c r="D259" s="46"/>
    </row>
    <row r="260" spans="1:4" ht="11.25">
      <c r="A260" s="46"/>
      <c r="B260" s="46"/>
      <c r="C260" s="46"/>
      <c r="D260" s="46"/>
    </row>
    <row r="261" spans="1:4" ht="11.25">
      <c r="A261" s="46"/>
      <c r="B261" s="46"/>
      <c r="C261" s="46"/>
      <c r="D261" s="46"/>
    </row>
    <row r="262" spans="1:4" ht="11.25">
      <c r="A262" s="46"/>
      <c r="B262" s="46"/>
      <c r="C262" s="46"/>
      <c r="D262" s="46"/>
    </row>
    <row r="263" spans="1:4" ht="11.25">
      <c r="A263" s="46"/>
      <c r="B263" s="46"/>
      <c r="C263" s="46"/>
      <c r="D263" s="46"/>
    </row>
    <row r="264" spans="1:4" ht="11.25">
      <c r="A264" s="46"/>
      <c r="B264" s="46"/>
      <c r="C264" s="46"/>
      <c r="D264" s="46"/>
    </row>
    <row r="265" spans="1:4" ht="11.25">
      <c r="A265" s="46"/>
      <c r="B265" s="46"/>
      <c r="C265" s="46"/>
      <c r="D265" s="46"/>
    </row>
    <row r="266" spans="1:4" ht="11.25">
      <c r="A266" s="46"/>
      <c r="B266" s="46"/>
      <c r="C266" s="46"/>
      <c r="D266" s="46"/>
    </row>
    <row r="267" spans="1:4" ht="11.25">
      <c r="A267" s="46"/>
      <c r="B267" s="46"/>
      <c r="C267" s="46"/>
      <c r="D267" s="46"/>
    </row>
    <row r="268" spans="1:4" ht="11.25">
      <c r="A268" s="46"/>
      <c r="B268" s="46"/>
      <c r="C268" s="46"/>
      <c r="D268" s="46"/>
    </row>
    <row r="269" spans="1:4" ht="11.25">
      <c r="A269" s="46"/>
      <c r="B269" s="46"/>
      <c r="C269" s="46"/>
      <c r="D269" s="46"/>
    </row>
    <row r="270" spans="1:4" ht="11.25">
      <c r="A270" s="46"/>
      <c r="B270" s="46"/>
      <c r="C270" s="46"/>
      <c r="D270" s="46"/>
    </row>
    <row r="271" spans="1:4" ht="11.25">
      <c r="A271" s="46"/>
      <c r="B271" s="46"/>
      <c r="C271" s="46"/>
      <c r="D271" s="46"/>
    </row>
    <row r="272" spans="1:4" ht="11.25">
      <c r="A272" s="46"/>
      <c r="B272" s="46"/>
      <c r="C272" s="46"/>
      <c r="D272" s="46"/>
    </row>
    <row r="273" spans="1:4" ht="11.25">
      <c r="A273" s="46"/>
      <c r="B273" s="46"/>
      <c r="C273" s="46"/>
      <c r="D273" s="46"/>
    </row>
    <row r="274" spans="1:4" ht="11.25">
      <c r="A274" s="46"/>
      <c r="B274" s="46"/>
      <c r="C274" s="46"/>
      <c r="D274" s="46"/>
    </row>
    <row r="275" spans="1:4" ht="11.25">
      <c r="A275" s="46"/>
      <c r="B275" s="46"/>
      <c r="C275" s="46"/>
      <c r="D275" s="46"/>
    </row>
    <row r="276" spans="1:4" ht="11.25">
      <c r="A276" s="46"/>
      <c r="B276" s="46"/>
      <c r="C276" s="46"/>
      <c r="D276" s="46"/>
    </row>
    <row r="277" spans="1:4" ht="11.25">
      <c r="A277" s="46"/>
      <c r="B277" s="46"/>
      <c r="C277" s="46"/>
      <c r="D277" s="46"/>
    </row>
    <row r="278" spans="1:4" ht="11.25">
      <c r="A278" s="46"/>
      <c r="B278" s="46"/>
      <c r="C278" s="46"/>
      <c r="D278" s="46"/>
    </row>
    <row r="279" spans="1:4" ht="11.25">
      <c r="A279" s="46"/>
      <c r="B279" s="46"/>
      <c r="C279" s="46"/>
      <c r="D279" s="46"/>
    </row>
    <row r="280" spans="1:4" ht="11.25">
      <c r="A280" s="46"/>
      <c r="B280" s="46"/>
      <c r="C280" s="46"/>
      <c r="D280" s="46"/>
    </row>
    <row r="281" spans="1:4" ht="11.25">
      <c r="A281" s="46"/>
      <c r="B281" s="46"/>
      <c r="C281" s="46"/>
      <c r="D281" s="46"/>
    </row>
    <row r="282" spans="1:4" ht="11.25">
      <c r="A282" s="46"/>
      <c r="B282" s="46"/>
      <c r="C282" s="46"/>
      <c r="D282" s="46"/>
    </row>
    <row r="283" spans="1:4" ht="11.25">
      <c r="A283" s="46"/>
      <c r="B283" s="46"/>
      <c r="C283" s="46"/>
      <c r="D283" s="46"/>
    </row>
    <row r="284" spans="1:4" ht="11.25">
      <c r="A284" s="46"/>
      <c r="B284" s="46"/>
      <c r="C284" s="46"/>
      <c r="D284" s="46"/>
    </row>
    <row r="285" spans="1:4" ht="11.25">
      <c r="A285" s="46"/>
      <c r="B285" s="46"/>
      <c r="C285" s="46"/>
      <c r="D285" s="46"/>
    </row>
    <row r="286" spans="1:4" ht="11.25">
      <c r="A286" s="46"/>
      <c r="B286" s="46"/>
      <c r="C286" s="46"/>
      <c r="D286" s="46"/>
    </row>
    <row r="287" spans="1:4" ht="11.25">
      <c r="A287" s="46"/>
      <c r="B287" s="46"/>
      <c r="C287" s="46"/>
      <c r="D287" s="46"/>
    </row>
    <row r="288" spans="1:4" ht="11.25">
      <c r="A288" s="46"/>
      <c r="B288" s="46"/>
      <c r="C288" s="46"/>
      <c r="D288" s="46"/>
    </row>
    <row r="289" spans="1:4" ht="11.25">
      <c r="A289" s="46"/>
      <c r="B289" s="46"/>
      <c r="C289" s="46"/>
      <c r="D289" s="46"/>
    </row>
    <row r="290" spans="1:4" ht="11.25">
      <c r="A290" s="46"/>
      <c r="B290" s="46"/>
      <c r="C290" s="46"/>
      <c r="D290" s="46"/>
    </row>
    <row r="291" spans="1:4" ht="11.25">
      <c r="A291" s="46"/>
      <c r="B291" s="46"/>
      <c r="C291" s="46"/>
      <c r="D291" s="46"/>
    </row>
    <row r="292" spans="1:4" ht="11.25">
      <c r="A292" s="46"/>
      <c r="B292" s="46"/>
      <c r="C292" s="46"/>
      <c r="D292" s="46"/>
    </row>
    <row r="293" spans="1:4" ht="11.25">
      <c r="A293" s="46"/>
      <c r="B293" s="46"/>
      <c r="C293" s="46"/>
      <c r="D293" s="46"/>
    </row>
    <row r="294" spans="1:4" ht="11.25">
      <c r="A294" s="46"/>
      <c r="B294" s="46"/>
      <c r="C294" s="46"/>
      <c r="D294" s="46"/>
    </row>
    <row r="295" spans="1:4" ht="11.25">
      <c r="A295" s="46"/>
      <c r="B295" s="46"/>
      <c r="C295" s="46"/>
      <c r="D295" s="46"/>
    </row>
    <row r="296" spans="1:4" ht="11.25">
      <c r="A296" s="46"/>
      <c r="B296" s="46"/>
      <c r="C296" s="46"/>
      <c r="D296" s="46"/>
    </row>
    <row r="297" spans="1:4" ht="11.25">
      <c r="A297" s="46"/>
      <c r="B297" s="46"/>
      <c r="C297" s="46"/>
      <c r="D297" s="46"/>
    </row>
    <row r="298" spans="1:4" ht="11.25">
      <c r="A298" s="46"/>
      <c r="B298" s="46"/>
      <c r="C298" s="46"/>
      <c r="D298" s="46"/>
    </row>
    <row r="299" spans="1:4" ht="11.25">
      <c r="A299" s="46"/>
      <c r="B299" s="46"/>
      <c r="C299" s="46"/>
      <c r="D299" s="46"/>
    </row>
    <row r="300" spans="1:4" ht="11.25">
      <c r="A300" s="46"/>
      <c r="B300" s="46"/>
      <c r="C300" s="46"/>
      <c r="D300" s="46"/>
    </row>
    <row r="301" spans="1:4" ht="11.25">
      <c r="A301" s="46"/>
      <c r="B301" s="46"/>
      <c r="C301" s="46"/>
      <c r="D301" s="46"/>
    </row>
    <row r="302" spans="1:4" ht="11.25">
      <c r="A302" s="46"/>
      <c r="B302" s="46"/>
      <c r="C302" s="46"/>
      <c r="D302" s="46"/>
    </row>
  </sheetData>
  <sheetProtection/>
  <printOptions/>
  <pageMargins left="0.787401575" right="0.787401575" top="0.984251969" bottom="0.984251969"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List3"/>
  <dimension ref="A1:L126"/>
  <sheetViews>
    <sheetView zoomScalePageLayoutView="0" workbookViewId="0" topLeftCell="A87">
      <selection activeCell="F100" sqref="F100"/>
    </sheetView>
  </sheetViews>
  <sheetFormatPr defaultColWidth="9.00390625" defaultRowHeight="12.75"/>
  <cols>
    <col min="1" max="1" width="6.875" style="0" customWidth="1"/>
    <col min="2" max="2" width="8.25390625" style="0" customWidth="1"/>
    <col min="3" max="3" width="8.00390625" style="0" bestFit="1" customWidth="1"/>
    <col min="4" max="4" width="9.00390625" style="0" customWidth="1"/>
    <col min="5" max="5" width="4.75390625" style="0" customWidth="1"/>
    <col min="6" max="6" width="6.125" style="0" customWidth="1"/>
  </cols>
  <sheetData>
    <row r="1" spans="1:7" ht="12.75">
      <c r="A1" s="208"/>
      <c r="B1" t="s">
        <v>135</v>
      </c>
      <c r="C1" t="s">
        <v>136</v>
      </c>
      <c r="D1" t="s">
        <v>141</v>
      </c>
      <c r="E1" t="s">
        <v>133</v>
      </c>
      <c r="F1" t="s">
        <v>134</v>
      </c>
      <c r="G1" t="s">
        <v>142</v>
      </c>
    </row>
    <row r="2" ht="7.5" customHeight="1"/>
    <row r="3" spans="1:12" ht="12.75">
      <c r="A3" s="207"/>
      <c r="B3" s="207" t="e">
        <f>IF(AND(#REF!=5,#REF!=8,#REF!=8),IF(#REF!=2,#REF!,IF(#REF!=2,#REF!,IF(#REF!=2,#REF!,IF(#REF!=2,#REF!,IF(#REF!=2,#REF!,""))))),IF(AND(#REF!=5,#REF!=8),IF(#REF!=3,#REF!,IF(#REF!=3,#REF!,IF(#REF!=3,#REF!,IF(#REF!=3,#REF!,IF(#REF!=3,#REF!,""))))),""))</f>
        <v>#REF!</v>
      </c>
      <c r="C3" s="207"/>
      <c r="D3" s="207" t="e">
        <f>IF(AND(#REF!=4,#REF!=16),IF(#REF!=2,#REF!,IF(#REF!=2,#REF!,IF(#REF!=2,#REF!,IF(#REF!=2,#REF!,"")))),"")</f>
        <v>#REF!</v>
      </c>
      <c r="E3" t="e">
        <f>IF(AND(#REF!="KO",#REF!=16),IF(OR(#REF!="wo",#REF!="-wo"),"",IF(#REF!="","",IF(#REF!=#REF!,#REF!,#REF!))),IF(AND(#REF!="KO",#REF!=8),IF(OR(#REF!="wo",#REF!="-wo"),"",IF(#REF!="","",IF(#REF!=#REF!,#REF!,#REF!))),""))</f>
        <v>#REF!</v>
      </c>
      <c r="F3" t="e">
        <f>IF(#REF!="KO",IF(OR(#REF!="wo",#REF!="-wo"),"",IF(#REF!="","",IF(#REF!=#REF!,#REF!,#REF!))),"")</f>
        <v>#REF!</v>
      </c>
      <c r="G3" s="207" t="e">
        <f>IF(AND(#REF!=4,#REF!=16),IF(#REF!=3,#REF!,IF(#REF!=3,#REF!,IF(#REF!=3,#REF!,IF(#REF!=3,#REF!,"")))),"")</f>
        <v>#REF!</v>
      </c>
      <c r="J3">
        <v>1</v>
      </c>
      <c r="L3" s="207"/>
    </row>
    <row r="4" spans="1:12" ht="12.75">
      <c r="A4" s="207"/>
      <c r="B4" s="207" t="e">
        <f>IF(AND(#REF!=5,#REF!=8,#REF!=8),IF(#REF!=2,#REF!,IF(#REF!=2,#REF!,IF(#REF!=2,#REF!,IF(#REF!=2,#REF!,IF(#REF!=2,#REF!,""))))),IF(AND(#REF!=5,#REF!=8),IF(#REF!=3,#REF!,IF(#REF!=3,#REF!,IF(#REF!=3,#REF!,IF(#REF!=3,#REF!,IF(#REF!=3,#REF!,""))))),""))</f>
        <v>#REF!</v>
      </c>
      <c r="C4" s="207"/>
      <c r="D4" s="207" t="e">
        <f>IF(AND(#REF!=4,#REF!=16),IF(#REF!=2,#REF!,IF(#REF!=2,#REF!,IF(#REF!=2,#REF!,IF(#REF!=2,#REF!,"")))),"")</f>
        <v>#REF!</v>
      </c>
      <c r="E4" t="e">
        <f>IF(AND(#REF!="KO",#REF!=16),IF(OR(#REF!="wo",#REF!="-wo"),"",IF(#REF!="","",IF(#REF!=#REF!,#REF!,#REF!))),IF(AND(#REF!="KO",#REF!=8),IF(OR(#REF!="wo",#REF!="-wo"),"",IF(#REF!="","",IF(#REF!=#REF!,#REF!,#REF!))),""))</f>
        <v>#REF!</v>
      </c>
      <c r="F4" t="e">
        <f>IF(#REF!="KO",IF(OR(#REF!="wo",#REF!="-wo"),"",IF(#REF!="","",IF(#REF!=#REF!,#REF!,#REF!))),"")</f>
        <v>#REF!</v>
      </c>
      <c r="G4" s="207" t="e">
        <f>IF(AND(#REF!=4,#REF!=16),IF(#REF!=3,#REF!,IF(#REF!=3,#REF!,IF(#REF!=3,#REF!,IF(#REF!=3,#REF!,"")))),"")</f>
        <v>#REF!</v>
      </c>
      <c r="J4">
        <v>2</v>
      </c>
      <c r="L4" s="207"/>
    </row>
    <row r="5" spans="1:12" ht="12.75">
      <c r="A5" s="207"/>
      <c r="B5" s="207" t="e">
        <f>IF(AND(#REF!=5,#REF!=8,#REF!=8),IF(#REF!=2,#REF!,IF(#REF!=2,#REF!,IF(#REF!=2,#REF!,IF(#REF!=2,#REF!,IF(#REF!=2,#REF!,""))))),IF(AND(#REF!=5,#REF!=8),IF(#REF!=3,#REF!,IF(#REF!=3,#REF!,IF(#REF!=3,#REF!,IF(#REF!=3,#REF!,IF(#REF!=3,#REF!,""))))),""))</f>
        <v>#REF!</v>
      </c>
      <c r="C5" s="207"/>
      <c r="D5" s="207" t="e">
        <f>IF(AND(#REF!=4,#REF!=16),IF(#REF!=2,#REF!,IF(#REF!=2,#REF!,IF(#REF!=2,#REF!,IF(#REF!=2,#REF!,"")))),"")</f>
        <v>#REF!</v>
      </c>
      <c r="E5" t="e">
        <f>IF(AND(#REF!="KO",#REF!=16),IF(OR(#REF!="wo",#REF!="-wo"),"",IF(#REF!="","",IF(#REF!=#REF!,#REF!,#REF!))),IF(AND(#REF!="KO",#REF!=8),IF(OR(#REF!="wo",#REF!="-wo"),"",IF(#REF!="","",IF(#REF!=#REF!,#REF!,#REF!))),""))</f>
        <v>#REF!</v>
      </c>
      <c r="F5" t="e">
        <f>IF(#REF!="KO",IF(OR(#REF!="wo",#REF!="-wo"),"",IF(#REF!="","",IF(#REF!=#REF!,#REF!,#REF!))),"")</f>
        <v>#REF!</v>
      </c>
      <c r="G5" s="207" t="e">
        <f>IF(AND(#REF!=4,#REF!=16),IF(#REF!=3,#REF!,IF(#REF!=3,#REF!,IF(#REF!=3,#REF!,IF(#REF!=3,#REF!,"")))),"")</f>
        <v>#REF!</v>
      </c>
      <c r="J5">
        <v>3</v>
      </c>
      <c r="L5" s="207"/>
    </row>
    <row r="6" spans="1:12" ht="12.75">
      <c r="A6" s="207"/>
      <c r="B6" s="207" t="e">
        <f>IF(AND(#REF!=5,#REF!=8,#REF!=8),IF(#REF!=2,#REF!,IF(#REF!=2,#REF!,IF(#REF!=2,#REF!,IF(#REF!=2,#REF!,IF(#REF!=2,#REF!,""))))),IF(AND(#REF!=5,#REF!=8),IF(#REF!=3,#REF!,IF(#REF!=3,#REF!,IF(#REF!=3,#REF!,IF(#REF!=3,#REF!,IF(#REF!=3,#REF!,""))))),""))</f>
        <v>#REF!</v>
      </c>
      <c r="C6" s="207"/>
      <c r="D6" s="207" t="e">
        <f>IF(AND(#REF!=4,#REF!=16),IF(#REF!=2,#REF!,IF(#REF!=2,#REF!,IF(#REF!=2,#REF!,IF(#REF!=2,#REF!,"")))),"")</f>
        <v>#REF!</v>
      </c>
      <c r="E6" t="e">
        <f>IF(AND(#REF!="KO",#REF!=16),IF(OR(#REF!="wo",#REF!="-wo"),"",IF(#REF!="","",IF(#REF!=#REF!,#REF!,#REF!))),IF(AND(#REF!="KO",#REF!=8),IF(OR(#REF!="wo",#REF!="-wo"),"",IF(#REF!="","",IF(#REF!=#REF!,#REF!,#REF!))),""))</f>
        <v>#REF!</v>
      </c>
      <c r="F6" t="e">
        <f>IF(#REF!="KO",IF(OR(#REF!="wo",#REF!="-wo"),"",IF(#REF!="","",IF(#REF!=#REF!,#REF!,#REF!))),"")</f>
        <v>#REF!</v>
      </c>
      <c r="G6" s="207" t="e">
        <f>IF(AND(#REF!=4,#REF!=16),IF(#REF!=3,#REF!,IF(#REF!=3,#REF!,IF(#REF!=3,#REF!,IF(#REF!=3,#REF!,"")))),"")</f>
        <v>#REF!</v>
      </c>
      <c r="J6">
        <v>4</v>
      </c>
      <c r="L6" s="207"/>
    </row>
    <row r="7" spans="1:12" ht="12.75">
      <c r="A7" s="207"/>
      <c r="B7" s="207" t="e">
        <f>IF(AND(#REF!=5,#REF!=8,#REF!=8),IF(#REF!=2,#REF!,IF(#REF!=2,#REF!,IF(#REF!=2,#REF!,IF(#REF!=2,#REF!,IF(#REF!=2,#REF!,""))))),IF(AND(#REF!=5,#REF!=8),IF(#REF!=3,#REF!,IF(#REF!=3,#REF!,IF(#REF!=3,#REF!,IF(#REF!=3,#REF!,IF(#REF!=3,#REF!,""))))),""))</f>
        <v>#REF!</v>
      </c>
      <c r="C7" s="207"/>
      <c r="D7" s="207" t="e">
        <f>IF(AND(#REF!=4,#REF!=16),IF(#REF!=2,#REF!,IF(#REF!=2,#REF!,IF(#REF!=2,#REF!,IF(#REF!=2,#REF!,"")))),"")</f>
        <v>#REF!</v>
      </c>
      <c r="E7" t="e">
        <f>IF(AND(#REF!="KO",#REF!=16),IF(OR(#REF!="wo",#REF!="-wo"),"",IF(#REF!="","",IF(#REF!=#REF!,#REF!,#REF!))),IF(AND(#REF!="KO",#REF!=8),IF(OR(#REF!="wo",#REF!="-wo"),"",IF(#REF!="","",IF(#REF!=#REF!,#REF!,#REF!))),""))</f>
        <v>#REF!</v>
      </c>
      <c r="F7" t="e">
        <f>IF(#REF!="KO",IF(OR(#REF!="wo",#REF!="-wo"),"",IF(#REF!="","",IF(#REF!=#REF!,#REF!,#REF!))),"")</f>
        <v>#REF!</v>
      </c>
      <c r="G7" s="207" t="e">
        <f>IF(AND(#REF!=4,#REF!=16),IF(#REF!=3,#REF!,IF(#REF!=3,#REF!,IF(#REF!=3,#REF!,IF(#REF!=3,#REF!,"")))),"")</f>
        <v>#REF!</v>
      </c>
      <c r="J7">
        <v>5</v>
      </c>
      <c r="L7" s="207"/>
    </row>
    <row r="8" spans="1:12" ht="12.75">
      <c r="A8" s="207"/>
      <c r="B8" s="207" t="e">
        <f>IF(AND(#REF!=5,#REF!=8,#REF!=8),IF(#REF!=2,#REF!,IF(#REF!=2,#REF!,IF(#REF!=2,#REF!,IF(#REF!=2,#REF!,IF(#REF!=2,#REF!,""))))),IF(AND(#REF!=5,#REF!=8),IF(#REF!=3,#REF!,IF(#REF!=3,#REF!,IF(#REF!=3,#REF!,IF(#REF!=3,#REF!,IF(#REF!=3,#REF!,""))))),""))</f>
        <v>#REF!</v>
      </c>
      <c r="C8" s="207"/>
      <c r="D8" s="207" t="e">
        <f>IF(AND(#REF!=4,#REF!=16),IF(#REF!=2,#REF!,IF(#REF!=2,#REF!,IF(#REF!=2,#REF!,IF(#REF!=2,#REF!,"")))),"")</f>
        <v>#REF!</v>
      </c>
      <c r="E8" t="e">
        <f>IF(AND(#REF!="KO",#REF!=16),IF(OR(#REF!="wo",#REF!="-wo"),"",IF(#REF!="","",IF(#REF!=#REF!,#REF!,#REF!))),IF(AND(#REF!="KO",#REF!=8),IF(OR(#REF!="wo",#REF!="-wo"),"",IF(#REF!="","",IF(#REF!=#REF!,#REF!,#REF!))),""))</f>
        <v>#REF!</v>
      </c>
      <c r="F8" t="e">
        <f>IF(#REF!="KO",IF(OR(#REF!="wo",#REF!="-wo"),"",IF(#REF!="","",IF(#REF!=#REF!,#REF!,#REF!))),"")</f>
        <v>#REF!</v>
      </c>
      <c r="G8" s="207" t="e">
        <f>IF(AND(#REF!=4,#REF!=16),IF(#REF!=3,#REF!,IF(#REF!=3,#REF!,IF(#REF!=3,#REF!,IF(#REF!=3,#REF!,"")))),"")</f>
        <v>#REF!</v>
      </c>
      <c r="J8">
        <v>6</v>
      </c>
      <c r="L8" s="207"/>
    </row>
    <row r="9" spans="1:12" ht="12.75">
      <c r="A9" s="207"/>
      <c r="B9" s="207" t="e">
        <f>IF(AND(#REF!=5,#REF!=8,#REF!=8),IF(#REF!=2,#REF!,IF(#REF!=2,#REF!,IF(#REF!=2,#REF!,IF(#REF!=2,#REF!,IF(#REF!=2,#REF!,""))))),IF(AND(#REF!=5,#REF!=8),IF(#REF!=3,#REF!,IF(#REF!=3,#REF!,IF(#REF!=3,#REF!,IF(#REF!=3,#REF!,IF(#REF!=3,#REF!,""))))),""))</f>
        <v>#REF!</v>
      </c>
      <c r="C9" s="207"/>
      <c r="D9" s="207" t="e">
        <f>IF(AND(#REF!=4,#REF!=16),IF(#REF!=2,#REF!,IF(#REF!=2,#REF!,IF(#REF!=2,#REF!,IF(#REF!=2,#REF!,"")))),"")</f>
        <v>#REF!</v>
      </c>
      <c r="E9" t="e">
        <f>IF(AND(#REF!="KO",#REF!=16),IF(OR(#REF!="wo",#REF!="-wo"),"",IF(#REF!="","",IF(#REF!=#REF!,#REF!,#REF!))),IF(AND(#REF!="KO",#REF!=8),IF(OR(#REF!="wo",#REF!="-wo"),"",IF(#REF!="","",IF(#REF!=#REF!,#REF!,#REF!))),""))</f>
        <v>#REF!</v>
      </c>
      <c r="F9" t="e">
        <f>IF(#REF!="KO",IF(OR(#REF!="wo",#REF!="-wo"),"",IF(#REF!="","",IF(#REF!=#REF!,#REF!,#REF!))),"")</f>
        <v>#REF!</v>
      </c>
      <c r="G9" s="207" t="e">
        <f>IF(AND(#REF!=4,#REF!=16),IF(#REF!=3,#REF!,IF(#REF!=3,#REF!,IF(#REF!=3,#REF!,IF(#REF!=3,#REF!,"")))),"")</f>
        <v>#REF!</v>
      </c>
      <c r="J9">
        <v>7</v>
      </c>
      <c r="L9" s="207"/>
    </row>
    <row r="10" spans="1:12" ht="13.5" thickBot="1">
      <c r="A10" s="50"/>
      <c r="B10" s="50" t="e">
        <f>IF(AND(#REF!=5,#REF!=8,#REF!=8),IF(#REF!=2,#REF!,IF(#REF!=2,#REF!,IF(#REF!=2,#REF!,IF(#REF!=2,#REF!,IF(#REF!=2,#REF!,""))))),IF(AND(#REF!=5,#REF!=8),IF(#REF!=3,#REF!,IF(#REF!=3,#REF!,IF(#REF!=3,#REF!,IF(#REF!=3,#REF!,IF(#REF!=3,#REF!,""))))),""))</f>
        <v>#REF!</v>
      </c>
      <c r="C10" s="50"/>
      <c r="D10" s="50" t="e">
        <f>IF(AND(#REF!=4,#REF!=16),IF(#REF!=2,#REF!,IF(#REF!=2,#REF!,IF(#REF!=2,#REF!,IF(#REF!=2,#REF!,"")))),"")</f>
        <v>#REF!</v>
      </c>
      <c r="E10" s="9" t="e">
        <f>IF(AND(#REF!="KO",#REF!=16),IF(OR(#REF!="wo",#REF!="-wo"),"",IF(#REF!="","",IF(#REF!=#REF!,#REF!,#REF!))),IF(AND(#REF!="KO",#REF!=8),IF(OR(#REF!="wo",#REF!="-wo"),"",IF(#REF!="","",IF(#REF!=#REF!,#REF!,#REF!))),""))</f>
        <v>#REF!</v>
      </c>
      <c r="F10" s="2" t="e">
        <f>IF(#REF!="KO",IF(OR(#REF!="wo",#REF!="-wo"),"",IF(#REF!="","",IF(#REF!=#REF!,#REF!,#REF!))),"")</f>
        <v>#REF!</v>
      </c>
      <c r="G10" s="207" t="e">
        <f>IF(AND(#REF!=4,#REF!=16),IF(#REF!=3,#REF!,IF(#REF!=3,#REF!,IF(#REF!=3,#REF!,IF(#REF!=3,#REF!,"")))),"")</f>
        <v>#REF!</v>
      </c>
      <c r="H10" s="2"/>
      <c r="I10" s="2"/>
      <c r="J10" s="2">
        <v>8</v>
      </c>
      <c r="L10" s="207"/>
    </row>
    <row r="11" spans="1:12" ht="12.75">
      <c r="A11" s="207"/>
      <c r="C11" s="241" t="e">
        <f>IF(AND(#REF!=5,#REF!=8,#REF!=8),IF(#REF!=3,#REF!,IF(#REF!=3,#REF!,IF(#REF!=3,#REF!,IF(#REF!=3,#REF!,IF(#REF!=3,#REF!,""))))),IF(AND(#REF!=5,#REF!=8),IF(#REF!=4,#REF!,IF(#REF!=4,#REF!,IF(#REF!=4,#REF!,IF(#REF!=4,#REF!,IF(#REF!=4,#REF!,""))))),""))</f>
        <v>#REF!</v>
      </c>
      <c r="D11" s="207" t="e">
        <f>IF(AND(#REF!=4,#REF!=16),IF(#REF!=2,#REF!,IF(#REF!=2,#REF!,IF(#REF!=2,#REF!,IF(#REF!=2,#REF!,"")))),"")</f>
        <v>#REF!</v>
      </c>
      <c r="E11" t="e">
        <f>IF(AND(#REF!="KO",#REF!=16),IF(OR(#REF!="wo",#REF!="-wo"),"",IF(#REF!="","",IF(#REF!=#REF!,#REF!,#REF!))),"")</f>
        <v>#REF!</v>
      </c>
      <c r="F11" s="2" t="e">
        <f>IF(#REF!="KO",IF(OR(#REF!="wo",#REF!="-wo"),"",IF(#REF!="","",IF(#REF!=#REF!,#REF!,#REF!))),"")</f>
        <v>#REF!</v>
      </c>
      <c r="G11" s="207" t="e">
        <f>IF(AND(#REF!=4,#REF!=16),IF(#REF!=3,#REF!,IF(#REF!=3,#REF!,IF(#REF!=3,#REF!,IF(#REF!=3,#REF!,"")))),"")</f>
        <v>#REF!</v>
      </c>
      <c r="H11" s="2"/>
      <c r="I11" s="2"/>
      <c r="J11" s="2">
        <v>9</v>
      </c>
      <c r="L11" s="241"/>
    </row>
    <row r="12" spans="1:12" ht="12.75">
      <c r="A12" s="207"/>
      <c r="C12" s="241" t="e">
        <f>IF(AND(#REF!=5,#REF!=8,#REF!=8),IF(#REF!=3,#REF!,IF(#REF!=3,#REF!,IF(#REF!=3,#REF!,IF(#REF!=3,#REF!,IF(#REF!=3,#REF!,""))))),IF(AND(#REF!=5,#REF!=8),IF(#REF!=4,#REF!,IF(#REF!=4,#REF!,IF(#REF!=4,#REF!,IF(#REF!=4,#REF!,IF(#REF!=4,#REF!,""))))),""))</f>
        <v>#REF!</v>
      </c>
      <c r="D12" s="207" t="e">
        <f>IF(AND(#REF!=4,#REF!=16),IF(#REF!=2,#REF!,IF(#REF!=2,#REF!,IF(#REF!=2,#REF!,IF(#REF!=2,#REF!,"")))),"")</f>
        <v>#REF!</v>
      </c>
      <c r="E12" t="e">
        <f>IF(AND(#REF!="KO",#REF!=16),IF(OR(#REF!="wo",#REF!="-wo"),"",IF(#REF!="","",IF(#REF!=#REF!,#REF!,#REF!))),"")</f>
        <v>#REF!</v>
      </c>
      <c r="F12" s="2" t="e">
        <f>IF(#REF!="KO",IF(OR(#REF!="wo",#REF!="-wo"),"",IF(#REF!="","",IF(#REF!=#REF!,#REF!,#REF!))),"")</f>
        <v>#REF!</v>
      </c>
      <c r="G12" s="207" t="e">
        <f>IF(AND(#REF!=4,#REF!=16),IF(#REF!=3,#REF!,IF(#REF!=3,#REF!,IF(#REF!=3,#REF!,IF(#REF!=3,#REF!,"")))),"")</f>
        <v>#REF!</v>
      </c>
      <c r="H12" s="2"/>
      <c r="I12" s="2"/>
      <c r="J12" s="2">
        <v>10</v>
      </c>
      <c r="L12" s="241"/>
    </row>
    <row r="13" spans="1:12" ht="12.75">
      <c r="A13" s="207"/>
      <c r="C13" s="241" t="e">
        <f>IF(AND(#REF!=5,#REF!=8,#REF!=8),IF(#REF!=3,#REF!,IF(#REF!=3,#REF!,IF(#REF!=3,#REF!,IF(#REF!=3,#REF!,IF(#REF!=3,#REF!,""))))),IF(AND(#REF!=5,#REF!=8),IF(#REF!=4,#REF!,IF(#REF!=4,#REF!,IF(#REF!=4,#REF!,IF(#REF!=4,#REF!,IF(#REF!=4,#REF!,""))))),""))</f>
        <v>#REF!</v>
      </c>
      <c r="D13" s="207" t="e">
        <f>IF(AND(#REF!=4,#REF!=16),IF(#REF!=2,#REF!,IF(#REF!=2,#REF!,IF(#REF!=2,#REF!,IF(#REF!=2,#REF!,"")))),"")</f>
        <v>#REF!</v>
      </c>
      <c r="E13" t="e">
        <f>IF(AND(#REF!="KO",#REF!=16),IF(OR(#REF!="wo",#REF!="-wo"),"",IF(#REF!="","",IF(#REF!=#REF!,#REF!,#REF!))),"")</f>
        <v>#REF!</v>
      </c>
      <c r="F13" s="2" t="e">
        <f>IF(#REF!="KO",IF(OR(#REF!="wo",#REF!="-wo"),"",IF(#REF!="","",IF(#REF!=#REF!,#REF!,#REF!))),"")</f>
        <v>#REF!</v>
      </c>
      <c r="G13" s="207" t="e">
        <f>IF(AND(#REF!=4,#REF!=16),IF(#REF!=3,#REF!,IF(#REF!=3,#REF!,IF(#REF!=3,#REF!,IF(#REF!=3,#REF!,"")))),"")</f>
        <v>#REF!</v>
      </c>
      <c r="H13" s="2"/>
      <c r="I13" s="2"/>
      <c r="J13" s="2">
        <v>11</v>
      </c>
      <c r="L13" s="241"/>
    </row>
    <row r="14" spans="1:12" ht="12.75">
      <c r="A14" s="207"/>
      <c r="C14" s="241" t="e">
        <f>IF(AND(#REF!=5,#REF!=8,#REF!=8),IF(#REF!=3,#REF!,IF(#REF!=3,#REF!,IF(#REF!=3,#REF!,IF(#REF!=3,#REF!,IF(#REF!=3,#REF!,""))))),IF(AND(#REF!=5,#REF!=8),IF(#REF!=4,#REF!,IF(#REF!=4,#REF!,IF(#REF!=4,#REF!,IF(#REF!=4,#REF!,IF(#REF!=4,#REF!,""))))),""))</f>
        <v>#REF!</v>
      </c>
      <c r="D14" s="207" t="e">
        <f>IF(AND(#REF!=4,#REF!=16),IF(#REF!=2,#REF!,IF(#REF!=2,#REF!,IF(#REF!=2,#REF!,IF(#REF!=2,#REF!,"")))),"")</f>
        <v>#REF!</v>
      </c>
      <c r="E14" t="e">
        <f>IF(AND(#REF!="KO",#REF!=16),IF(OR(#REF!="wo",#REF!="-wo"),"",IF(#REF!="","",IF(#REF!=#REF!,#REF!,#REF!))),"")</f>
        <v>#REF!</v>
      </c>
      <c r="F14" s="2" t="e">
        <f>IF(#REF!="KO",IF(OR(#REF!="wo",#REF!="-wo"),"",IF(#REF!="","",IF(#REF!=#REF!,#REF!,#REF!))),"")</f>
        <v>#REF!</v>
      </c>
      <c r="G14" s="207" t="e">
        <f>IF(AND(#REF!=4,#REF!=16),IF(#REF!=3,#REF!,IF(#REF!=3,#REF!,IF(#REF!=3,#REF!,IF(#REF!=3,#REF!,"")))),"")</f>
        <v>#REF!</v>
      </c>
      <c r="H14" s="2"/>
      <c r="I14" s="2"/>
      <c r="J14" s="2">
        <v>12</v>
      </c>
      <c r="L14" s="241"/>
    </row>
    <row r="15" spans="1:12" ht="12.75">
      <c r="A15" s="207"/>
      <c r="C15" s="241" t="e">
        <f>IF(AND(#REF!=5,#REF!=8,#REF!=8),IF(#REF!=3,#REF!,IF(#REF!=3,#REF!,IF(#REF!=3,#REF!,IF(#REF!=3,#REF!,IF(#REF!=3,#REF!,""))))),IF(AND(#REF!=5,#REF!=8),IF(#REF!=4,#REF!,IF(#REF!=4,#REF!,IF(#REF!=4,#REF!,IF(#REF!=4,#REF!,IF(#REF!=4,#REF!,""))))),""))</f>
        <v>#REF!</v>
      </c>
      <c r="D15" s="207" t="e">
        <f>IF(AND(#REF!=4,#REF!=16),IF(#REF!=2,#REF!,IF(#REF!=2,#REF!,IF(#REF!=2,#REF!,IF(#REF!=2,#REF!,"")))),"")</f>
        <v>#REF!</v>
      </c>
      <c r="E15" t="e">
        <f>IF(AND(#REF!="KO",#REF!=16),IF(OR(#REF!="wo",#REF!="-wo"),"",IF(#REF!="","",IF(#REF!=#REF!,#REF!,#REF!))),"")</f>
        <v>#REF!</v>
      </c>
      <c r="F15" s="2" t="e">
        <f>IF(#REF!="KO",IF(OR(#REF!="wo",#REF!="-wo"),"",IF(#REF!="","",IF(#REF!=#REF!,#REF!,#REF!))),"")</f>
        <v>#REF!</v>
      </c>
      <c r="G15" s="207" t="e">
        <f>IF(AND(#REF!=4,#REF!=16),IF(#REF!=3,#REF!,IF(#REF!=3,#REF!,IF(#REF!=3,#REF!,IF(#REF!=3,#REF!,"")))),"")</f>
        <v>#REF!</v>
      </c>
      <c r="H15" s="2"/>
      <c r="I15" s="2"/>
      <c r="J15" s="2">
        <v>13</v>
      </c>
      <c r="L15" s="241"/>
    </row>
    <row r="16" spans="1:12" ht="12.75">
      <c r="A16" s="241"/>
      <c r="C16" s="241" t="e">
        <f>IF(AND(#REF!=5,#REF!=8,#REF!=8),IF(#REF!=3,#REF!,IF(#REF!=3,#REF!,IF(#REF!=3,#REF!,IF(#REF!=3,#REF!,IF(#REF!=3,#REF!,""))))),IF(AND(#REF!=5,#REF!=8),IF(#REF!=4,#REF!,IF(#REF!=4,#REF!,IF(#REF!=4,#REF!,IF(#REF!=4,#REF!,IF(#REF!=4,#REF!,""))))),""))</f>
        <v>#REF!</v>
      </c>
      <c r="D16" s="241" t="e">
        <f>IF(AND(#REF!=4,#REF!=16),IF(#REF!=2,#REF!,IF(#REF!=2,#REF!,IF(#REF!=2,#REF!,IF(#REF!=2,#REF!,"")))),"")</f>
        <v>#REF!</v>
      </c>
      <c r="E16" t="e">
        <f>IF(AND(#REF!="KO",#REF!=16),IF(OR(#REF!="wo",#REF!="-wo"),"",IF(#REF!="","",IF(#REF!=#REF!,#REF!,#REF!))),"")</f>
        <v>#REF!</v>
      </c>
      <c r="F16" s="2" t="e">
        <f>IF(#REF!="KO",IF(OR(#REF!="wo",#REF!="-wo"),"",IF(#REF!="","",IF(#REF!=#REF!,#REF!,#REF!))),"")</f>
        <v>#REF!</v>
      </c>
      <c r="G16" s="207" t="e">
        <f>IF(AND(#REF!=4,#REF!=16),IF(#REF!=3,#REF!,IF(#REF!=3,#REF!,IF(#REF!=3,#REF!,IF(#REF!=3,#REF!,"")))),"")</f>
        <v>#REF!</v>
      </c>
      <c r="H16" s="2"/>
      <c r="I16" s="2"/>
      <c r="J16" s="2">
        <v>14</v>
      </c>
      <c r="L16" s="241"/>
    </row>
    <row r="17" spans="1:12" ht="12.75">
      <c r="A17" s="207"/>
      <c r="C17" s="241" t="e">
        <f>IF(AND(#REF!=5,#REF!=8,#REF!=8),IF(#REF!=3,#REF!,IF(#REF!=3,#REF!,IF(#REF!=3,#REF!,IF(#REF!=3,#REF!,IF(#REF!=3,#REF!,""))))),IF(AND(#REF!=5,#REF!=8),IF(#REF!=4,#REF!,IF(#REF!=4,#REF!,IF(#REF!=4,#REF!,IF(#REF!=4,#REF!,IF(#REF!=4,#REF!,""))))),""))</f>
        <v>#REF!</v>
      </c>
      <c r="D17" s="207" t="e">
        <f>IF(AND(#REF!=4,#REF!=16),IF(#REF!=2,#REF!,IF(#REF!=2,#REF!,IF(#REF!=2,#REF!,IF(#REF!=2,#REF!,"")))),"")</f>
        <v>#REF!</v>
      </c>
      <c r="E17" t="e">
        <f>IF(AND(#REF!="KO",#REF!=16),IF(OR(#REF!="wo",#REF!="-wo"),"",IF(#REF!="","",IF(#REF!=#REF!,#REF!,#REF!))),"")</f>
        <v>#REF!</v>
      </c>
      <c r="F17" s="2" t="e">
        <f>IF(#REF!="KO",IF(OR(#REF!="wo",#REF!="-wo"),"",IF(#REF!="","",IF(#REF!=#REF!,#REF!,#REF!))),"")</f>
        <v>#REF!</v>
      </c>
      <c r="G17" s="207" t="e">
        <f>IF(AND(#REF!=4,#REF!=16),IF(#REF!=3,#REF!,IF(#REF!=3,#REF!,IF(#REF!=3,#REF!,IF(#REF!=3,#REF!,"")))),"")</f>
        <v>#REF!</v>
      </c>
      <c r="H17" s="2"/>
      <c r="I17" s="2"/>
      <c r="J17" s="2">
        <v>15</v>
      </c>
      <c r="L17" s="241"/>
    </row>
    <row r="18" spans="1:12" ht="13.5" thickBot="1">
      <c r="A18" s="241"/>
      <c r="C18" s="241" t="e">
        <f>IF(AND(#REF!=5,#REF!=8,#REF!=8),IF(#REF!=3,#REF!,IF(#REF!=3,#REF!,IF(#REF!=3,#REF!,IF(#REF!=3,#REF!,IF(#REF!=3,#REF!,""))))),IF(AND(#REF!=5,#REF!=8),IF(#REF!=4,#REF!,IF(#REF!=4,#REF!,IF(#REF!=4,#REF!,IF(#REF!=4,#REF!,IF(#REF!=4,#REF!,""))))),""))</f>
        <v>#REF!</v>
      </c>
      <c r="D18" s="50" t="e">
        <f>IF(AND(#REF!=4,#REF!=16),IF(#REF!=2,#REF!,IF(#REF!=2,#REF!,IF(#REF!=2,#REF!,IF(#REF!=2,#REF!,"")))),"")</f>
        <v>#REF!</v>
      </c>
      <c r="E18" s="2" t="e">
        <f>IF(AND(#REF!="KO",#REF!=16),IF(OR(#REF!="wo",#REF!="-wo"),"",IF(#REF!="","",IF(#REF!=#REF!,#REF!,#REF!))),"")</f>
        <v>#REF!</v>
      </c>
      <c r="F18" s="2" t="e">
        <f>IF(#REF!="KO",IF(OR(#REF!="wo",#REF!="-wo"),"",IF(#REF!="","",IF(#REF!=#REF!,#REF!,#REF!))),"")</f>
        <v>#REF!</v>
      </c>
      <c r="G18" s="207" t="e">
        <f>IF(AND(#REF!=4,#REF!=16),IF(#REF!=3,#REF!,IF(#REF!=3,#REF!,IF(#REF!=3,#REF!,IF(#REF!=3,#REF!,"")))),"")</f>
        <v>#REF!</v>
      </c>
      <c r="H18" s="2"/>
      <c r="I18" s="2"/>
      <c r="J18" s="2">
        <v>16</v>
      </c>
      <c r="L18" s="241"/>
    </row>
    <row r="19" spans="1:10" ht="12.75">
      <c r="A19" s="207"/>
      <c r="C19" s="241" t="e">
        <f>IF(AND(#REF!=5,#REF!=8,#REF!=8),IF(#REF!=4,#REF!,IF(#REF!=4,#REF!,IF(#REF!=4,#REF!,IF(#REF!=4,#REF!,IF(#REF!=4,#REF!,""))))),IF(AND(#REF!=5,#REF!=8),IF(#REF!=5,#REF!,IF(#REF!=5,#REF!,IF(#REF!=5,#REF!,IF(#REF!=5,#REF!,IF(#REF!=5,#REF!,""))))),""))</f>
        <v>#REF!</v>
      </c>
      <c r="F19" t="e">
        <f>IF(#REF!="KO",IF(OR(#REF!="wo",#REF!="-wo"),"",IF(#REF!="","",IF(#REF!=#REF!,#REF!,#REF!))),"")</f>
        <v>#REF!</v>
      </c>
      <c r="G19" s="207" t="e">
        <f>IF(AND(#REF!=4,#REF!=16),IF(#REF!=4,#REF!,IF(#REF!=4,#REF!,IF(#REF!=4,#REF!,IF(#REF!=4,#REF!,"")))),"")</f>
        <v>#REF!</v>
      </c>
      <c r="J19">
        <v>17</v>
      </c>
    </row>
    <row r="20" spans="1:10" ht="12.75">
      <c r="A20" s="207"/>
      <c r="C20" s="241" t="e">
        <f>IF(AND(#REF!=5,#REF!=8,#REF!=8),IF(#REF!=4,#REF!,IF(#REF!=4,#REF!,IF(#REF!=4,#REF!,IF(#REF!=4,#REF!,IF(#REF!=4,#REF!,""))))),IF(AND(#REF!=5,#REF!=8),IF(#REF!=5,#REF!,IF(#REF!=5,#REF!,IF(#REF!=5,#REF!,IF(#REF!=5,#REF!,IF(#REF!=5,#REF!,""))))),""))</f>
        <v>#REF!</v>
      </c>
      <c r="F20" t="e">
        <f>IF(#REF!="KO",IF(OR(#REF!="wo",#REF!="-wo"),"",IF(#REF!="","",IF(#REF!=#REF!,#REF!,#REF!))),"")</f>
        <v>#REF!</v>
      </c>
      <c r="G20" s="207" t="e">
        <f>IF(AND(#REF!=4,#REF!=16),IF(#REF!=4,#REF!,IF(#REF!=4,#REF!,IF(#REF!=4,#REF!,IF(#REF!=4,#REF!,"")))),"")</f>
        <v>#REF!</v>
      </c>
      <c r="J20">
        <v>18</v>
      </c>
    </row>
    <row r="21" spans="1:10" ht="12.75">
      <c r="A21" s="207"/>
      <c r="C21" s="241" t="e">
        <f>IF(AND(#REF!=5,#REF!=8,#REF!=8),IF(#REF!=4,#REF!,IF(#REF!=4,#REF!,IF(#REF!=4,#REF!,IF(#REF!=4,#REF!,IF(#REF!=4,#REF!,""))))),IF(AND(#REF!=5,#REF!=8),IF(#REF!=5,#REF!,IF(#REF!=5,#REF!,IF(#REF!=5,#REF!,IF(#REF!=5,#REF!,IF(#REF!=5,#REF!,""))))),""))</f>
        <v>#REF!</v>
      </c>
      <c r="F21" t="e">
        <f>IF(#REF!="KO",IF(OR(#REF!="wo",#REF!="-wo"),"",IF(#REF!="","",IF(#REF!=#REF!,#REF!,#REF!))),"")</f>
        <v>#REF!</v>
      </c>
      <c r="G21" s="207" t="e">
        <f>IF(AND(#REF!=4,#REF!=16),IF(#REF!=4,#REF!,IF(#REF!=4,#REF!,IF(#REF!=4,#REF!,IF(#REF!=4,#REF!,"")))),"")</f>
        <v>#REF!</v>
      </c>
      <c r="J21">
        <v>19</v>
      </c>
    </row>
    <row r="22" spans="1:10" ht="12.75">
      <c r="A22" s="207"/>
      <c r="C22" s="241" t="e">
        <f>IF(AND(#REF!=5,#REF!=8,#REF!=8),IF(#REF!=4,#REF!,IF(#REF!=4,#REF!,IF(#REF!=4,#REF!,IF(#REF!=4,#REF!,IF(#REF!=4,#REF!,""))))),IF(AND(#REF!=5,#REF!=8),IF(#REF!=5,#REF!,IF(#REF!=5,#REF!,IF(#REF!=5,#REF!,IF(#REF!=5,#REF!,IF(#REF!=5,#REF!,""))))),""))</f>
        <v>#REF!</v>
      </c>
      <c r="F22" t="e">
        <f>IF(#REF!="KO",IF(OR(#REF!="wo",#REF!="-wo"),"",IF(#REF!="","",IF(#REF!=#REF!,#REF!,#REF!))),"")</f>
        <v>#REF!</v>
      </c>
      <c r="G22" s="207" t="e">
        <f>IF(AND(#REF!=4,#REF!=16),IF(#REF!=4,#REF!,IF(#REF!=4,#REF!,IF(#REF!=4,#REF!,IF(#REF!=4,#REF!,"")))),"")</f>
        <v>#REF!</v>
      </c>
      <c r="J22">
        <v>20</v>
      </c>
    </row>
    <row r="23" spans="1:10" ht="12.75">
      <c r="A23" s="207"/>
      <c r="C23" s="241" t="e">
        <f>IF(AND(#REF!=5,#REF!=8,#REF!=8),IF(#REF!=4,#REF!,IF(#REF!=4,#REF!,IF(#REF!=4,#REF!,IF(#REF!=4,#REF!,IF(#REF!=4,#REF!,""))))),IF(AND(#REF!=5,#REF!=8),IF(#REF!=5,#REF!,IF(#REF!=5,#REF!,IF(#REF!=5,#REF!,IF(#REF!=5,#REF!,IF(#REF!=5,#REF!,""))))),""))</f>
        <v>#REF!</v>
      </c>
      <c r="F23" t="e">
        <f>IF(#REF!="KO",IF(OR(#REF!="wo",#REF!="-wo"),"",IF(#REF!="","",IF(#REF!=#REF!,#REF!,#REF!))),"")</f>
        <v>#REF!</v>
      </c>
      <c r="G23" s="207" t="e">
        <f>IF(AND(#REF!=4,#REF!=16),IF(#REF!=4,#REF!,IF(#REF!=4,#REF!,IF(#REF!=4,#REF!,IF(#REF!=4,#REF!,"")))),"")</f>
        <v>#REF!</v>
      </c>
      <c r="J23">
        <v>21</v>
      </c>
    </row>
    <row r="24" spans="1:10" ht="12.75">
      <c r="A24" s="207"/>
      <c r="C24" s="241" t="e">
        <f>IF(AND(#REF!=5,#REF!=8,#REF!=8),IF(#REF!=4,#REF!,IF(#REF!=4,#REF!,IF(#REF!=4,#REF!,IF(#REF!=4,#REF!,IF(#REF!=4,#REF!,""))))),IF(AND(#REF!=5,#REF!=8),IF(#REF!=5,#REF!,IF(#REF!=5,#REF!,IF(#REF!=5,#REF!,IF(#REF!=5,#REF!,IF(#REF!=5,#REF!,""))))),""))</f>
        <v>#REF!</v>
      </c>
      <c r="F24" t="e">
        <f>IF(#REF!="KO",IF(OR(#REF!="wo",#REF!="-wo"),"",IF(#REF!="","",IF(#REF!=#REF!,#REF!,#REF!))),"")</f>
        <v>#REF!</v>
      </c>
      <c r="G24" s="207" t="e">
        <f>IF(AND(#REF!=4,#REF!=16),IF(#REF!=4,#REF!,IF(#REF!=4,#REF!,IF(#REF!=4,#REF!,IF(#REF!=4,#REF!,"")))),"")</f>
        <v>#REF!</v>
      </c>
      <c r="J24">
        <v>22</v>
      </c>
    </row>
    <row r="25" spans="1:10" ht="12.75">
      <c r="A25" s="207"/>
      <c r="C25" s="241" t="e">
        <f>IF(AND(#REF!=5,#REF!=8,#REF!=8),IF(#REF!=4,#REF!,IF(#REF!=4,#REF!,IF(#REF!=4,#REF!,IF(#REF!=4,#REF!,IF(#REF!=4,#REF!,""))))),IF(AND(#REF!=5,#REF!=8),IF(#REF!=5,#REF!,IF(#REF!=5,#REF!,IF(#REF!=5,#REF!,IF(#REF!=5,#REF!,IF(#REF!=5,#REF!,""))))),""))</f>
        <v>#REF!</v>
      </c>
      <c r="F25" t="e">
        <f>IF(#REF!="KO",IF(OR(#REF!="wo",#REF!="-wo"),"",IF(#REF!="","",IF(#REF!=#REF!,#REF!,#REF!))),"")</f>
        <v>#REF!</v>
      </c>
      <c r="G25" s="207" t="e">
        <f>IF(AND(#REF!=4,#REF!=16),IF(#REF!=4,#REF!,IF(#REF!=4,#REF!,IF(#REF!=4,#REF!,IF(#REF!=4,#REF!,"")))),"")</f>
        <v>#REF!</v>
      </c>
      <c r="J25">
        <v>23</v>
      </c>
    </row>
    <row r="26" spans="1:10" ht="12.75">
      <c r="A26" s="207"/>
      <c r="C26" s="241" t="e">
        <f>IF(AND(#REF!=5,#REF!=8,#REF!=8),IF(#REF!=4,#REF!,IF(#REF!=4,#REF!,IF(#REF!=4,#REF!,IF(#REF!=4,#REF!,IF(#REF!=4,#REF!,""))))),IF(AND(#REF!=5,#REF!=8),IF(#REF!=5,#REF!,IF(#REF!=5,#REF!,IF(#REF!=5,#REF!,IF(#REF!=5,#REF!,IF(#REF!=5,#REF!,""))))),""))</f>
        <v>#REF!</v>
      </c>
      <c r="F26" t="e">
        <f>IF(#REF!="KO",IF(OR(#REF!="wo",#REF!="-wo"),"",IF(#REF!="","",IF(#REF!=#REF!,#REF!,#REF!))),"")</f>
        <v>#REF!</v>
      </c>
      <c r="G26" s="207" t="e">
        <f>IF(AND(#REF!=4,#REF!=16),IF(#REF!=4,#REF!,IF(#REF!=4,#REF!,IF(#REF!=4,#REF!,IF(#REF!=4,#REF!,"")))),"")</f>
        <v>#REF!</v>
      </c>
      <c r="J26">
        <v>24</v>
      </c>
    </row>
    <row r="27" spans="1:10" ht="12.75">
      <c r="A27" s="207"/>
      <c r="C27" s="207" t="e">
        <f>IF(AND(#REF!=5,#REF!=8,#REF!=8),IF(#REF!=5,#REF!,IF(#REF!=5,#REF!,IF(#REF!=5,#REF!,IF(#REF!=5,#REF!,IF(#REF!=5,#REF!,""))))),"")</f>
        <v>#REF!</v>
      </c>
      <c r="F27" t="e">
        <f>IF(#REF!="KO",IF(OR(#REF!="wo",#REF!="-wo"),"",IF(#REF!="","",IF(#REF!=#REF!,#REF!,#REF!))),"")</f>
        <v>#REF!</v>
      </c>
      <c r="G27" s="207" t="e">
        <f>IF(AND(#REF!=4,#REF!=16),IF(#REF!=4,#REF!,IF(#REF!=4,#REF!,IF(#REF!=4,#REF!,IF(#REF!=4,#REF!,"")))),"")</f>
        <v>#REF!</v>
      </c>
      <c r="J27">
        <v>25</v>
      </c>
    </row>
    <row r="28" spans="1:10" ht="12.75">
      <c r="A28" s="207"/>
      <c r="C28" s="207" t="e">
        <f>IF(AND(#REF!=5,#REF!=8,#REF!=8),IF(#REF!=5,#REF!,IF(#REF!=5,#REF!,IF(#REF!=5,#REF!,IF(#REF!=5,#REF!,IF(#REF!=5,#REF!,""))))),"")</f>
        <v>#REF!</v>
      </c>
      <c r="F28" t="e">
        <f>IF(#REF!="KO",IF(OR(#REF!="wo",#REF!="-wo"),"",IF(#REF!="","",IF(#REF!=#REF!,#REF!,#REF!))),"")</f>
        <v>#REF!</v>
      </c>
      <c r="G28" s="207" t="e">
        <f>IF(AND(#REF!=4,#REF!=16),IF(#REF!=4,#REF!,IF(#REF!=4,#REF!,IF(#REF!=4,#REF!,IF(#REF!=4,#REF!,"")))),"")</f>
        <v>#REF!</v>
      </c>
      <c r="J28">
        <v>26</v>
      </c>
    </row>
    <row r="29" spans="1:10" ht="12.75">
      <c r="A29" s="207"/>
      <c r="C29" s="207" t="e">
        <f>IF(AND(#REF!=5,#REF!=8,#REF!=8),IF(#REF!=5,#REF!,IF(#REF!=5,#REF!,IF(#REF!=5,#REF!,IF(#REF!=5,#REF!,IF(#REF!=5,#REF!,""))))),"")</f>
        <v>#REF!</v>
      </c>
      <c r="F29" t="e">
        <f>IF(#REF!="KO",IF(OR(#REF!="wo",#REF!="-wo"),"",IF(#REF!="","",IF(#REF!=#REF!,#REF!,#REF!))),"")</f>
        <v>#REF!</v>
      </c>
      <c r="G29" s="207" t="e">
        <f>IF(AND(#REF!=4,#REF!=16),IF(#REF!=4,#REF!,IF(#REF!=4,#REF!,IF(#REF!=4,#REF!,IF(#REF!=4,#REF!,"")))),"")</f>
        <v>#REF!</v>
      </c>
      <c r="J29">
        <v>27</v>
      </c>
    </row>
    <row r="30" spans="1:10" ht="12.75">
      <c r="A30" s="207"/>
      <c r="C30" s="207" t="e">
        <f>IF(AND(#REF!=5,#REF!=8,#REF!=8),IF(#REF!=5,#REF!,IF(#REF!=5,#REF!,IF(#REF!=5,#REF!,IF(#REF!=5,#REF!,IF(#REF!=5,#REF!,""))))),"")</f>
        <v>#REF!</v>
      </c>
      <c r="F30" t="e">
        <f>IF(#REF!="KO",IF(OR(#REF!="wo",#REF!="-wo"),"",IF(#REF!="","",IF(#REF!=#REF!,#REF!,#REF!))),"")</f>
        <v>#REF!</v>
      </c>
      <c r="G30" s="207" t="e">
        <f>IF(AND(#REF!=4,#REF!=16),IF(#REF!=4,#REF!,IF(#REF!=4,#REF!,IF(#REF!=4,#REF!,IF(#REF!=4,#REF!,"")))),"")</f>
        <v>#REF!</v>
      </c>
      <c r="J30">
        <v>28</v>
      </c>
    </row>
    <row r="31" spans="1:10" ht="12.75">
      <c r="A31" s="207"/>
      <c r="C31" s="207" t="e">
        <f>IF(AND(#REF!=5,#REF!=8,#REF!=8),IF(#REF!=5,#REF!,IF(#REF!=5,#REF!,IF(#REF!=5,#REF!,IF(#REF!=5,#REF!,IF(#REF!=5,#REF!,""))))),"")</f>
        <v>#REF!</v>
      </c>
      <c r="F31" t="e">
        <f>IF(#REF!="KO",IF(OR(#REF!="wo",#REF!="-wo"),"",IF(#REF!="","",IF(#REF!=#REF!,#REF!,#REF!))),"")</f>
        <v>#REF!</v>
      </c>
      <c r="G31" s="207" t="e">
        <f>IF(AND(#REF!=4,#REF!=16),IF(#REF!=4,#REF!,IF(#REF!=4,#REF!,IF(#REF!=4,#REF!,IF(#REF!=4,#REF!,"")))),"")</f>
        <v>#REF!</v>
      </c>
      <c r="J31">
        <v>29</v>
      </c>
    </row>
    <row r="32" spans="1:10" ht="12.75">
      <c r="A32" s="207"/>
      <c r="C32" s="207" t="e">
        <f>IF(AND(#REF!=5,#REF!=8,#REF!=8),IF(#REF!=5,#REF!,IF(#REF!=5,#REF!,IF(#REF!=5,#REF!,IF(#REF!=5,#REF!,IF(#REF!=5,#REF!,""))))),"")</f>
        <v>#REF!</v>
      </c>
      <c r="F32" t="e">
        <f>IF(#REF!="KO",IF(OR(#REF!="wo",#REF!="-wo"),"",IF(#REF!="","",IF(#REF!=#REF!,#REF!,#REF!))),"")</f>
        <v>#REF!</v>
      </c>
      <c r="G32" s="207" t="e">
        <f>IF(AND(#REF!=4,#REF!=16),IF(#REF!=4,#REF!,IF(#REF!=4,#REF!,IF(#REF!=4,#REF!,IF(#REF!=4,#REF!,"")))),"")</f>
        <v>#REF!</v>
      </c>
      <c r="J32">
        <v>30</v>
      </c>
    </row>
    <row r="33" spans="1:10" ht="12.75">
      <c r="A33" s="207"/>
      <c r="C33" s="207" t="e">
        <f>IF(AND(#REF!=5,#REF!=8,#REF!=8),IF(#REF!=5,#REF!,IF(#REF!=5,#REF!,IF(#REF!=5,#REF!,IF(#REF!=5,#REF!,IF(#REF!=5,#REF!,""))))),"")</f>
        <v>#REF!</v>
      </c>
      <c r="F33" t="e">
        <f>IF(#REF!="KO",IF(OR(#REF!="wo",#REF!="-wo"),"",IF(#REF!="","",IF(#REF!=#REF!,#REF!,#REF!))),"")</f>
        <v>#REF!</v>
      </c>
      <c r="G33" s="207" t="e">
        <f>IF(AND(#REF!=4,#REF!=16),IF(#REF!=4,#REF!,IF(#REF!=4,#REF!,IF(#REF!=4,#REF!,IF(#REF!=4,#REF!,"")))),"")</f>
        <v>#REF!</v>
      </c>
      <c r="J33">
        <v>31</v>
      </c>
    </row>
    <row r="34" spans="1:10" ht="12.75">
      <c r="A34" s="207"/>
      <c r="C34" s="207" t="e">
        <f>IF(AND(#REF!=5,#REF!=8,#REF!=8),IF(#REF!=5,#REF!,IF(#REF!=5,#REF!,IF(#REF!=5,#REF!,IF(#REF!=5,#REF!,IF(#REF!=5,#REF!,""))))),"")</f>
        <v>#REF!</v>
      </c>
      <c r="F34" t="e">
        <f>IF(#REF!="KO",IF(OR(#REF!="wo",#REF!="-wo"),"",IF(#REF!="","",IF(#REF!=#REF!,#REF!,#REF!))),"")</f>
        <v>#REF!</v>
      </c>
      <c r="G34" s="207" t="e">
        <f>IF(AND(#REF!=4,#REF!=16),IF(#REF!=4,#REF!,IF(#REF!=4,#REF!,IF(#REF!=4,#REF!,IF(#REF!=4,#REF!,"")))),"")</f>
        <v>#REF!</v>
      </c>
      <c r="J34">
        <v>32</v>
      </c>
    </row>
    <row r="35" spans="1:10" ht="12.75">
      <c r="A35" s="207"/>
      <c r="C35" s="207"/>
      <c r="F35" t="e">
        <f>IF(#REF!="KO",IF(OR(#REF!="wo",#REF!="-wo"),"",IF(#REF!="","",IF(#REF!=#REF!,#REF!,#REF!))),"")</f>
        <v>#REF!</v>
      </c>
      <c r="G35" s="207"/>
      <c r="J35">
        <v>33</v>
      </c>
    </row>
    <row r="36" spans="1:10" ht="12.75">
      <c r="A36" s="207"/>
      <c r="C36" s="207"/>
      <c r="F36" t="e">
        <f>IF(#REF!="KO",IF(OR(#REF!="wo",#REF!="-wo"),"",IF(#REF!="","",IF(#REF!=#REF!,#REF!,#REF!))),"")</f>
        <v>#REF!</v>
      </c>
      <c r="G36" s="207"/>
      <c r="J36">
        <v>34</v>
      </c>
    </row>
    <row r="37" spans="1:10" ht="12.75">
      <c r="A37" s="207"/>
      <c r="C37" s="207"/>
      <c r="F37" t="e">
        <f>IF(#REF!="KO",IF(OR(#REF!="wo",#REF!="-wo"),"",IF(#REF!="","",IF(#REF!=#REF!,#REF!,#REF!))),"")</f>
        <v>#REF!</v>
      </c>
      <c r="G37" s="207"/>
      <c r="J37">
        <v>35</v>
      </c>
    </row>
    <row r="38" spans="1:10" ht="12.75">
      <c r="A38" s="207"/>
      <c r="C38" s="207"/>
      <c r="F38" t="e">
        <f>IF(#REF!="KO",IF(OR(#REF!="wo",#REF!="-wo"),"",IF(#REF!="","",IF(#REF!=#REF!,#REF!,#REF!))),"")</f>
        <v>#REF!</v>
      </c>
      <c r="G38" s="207"/>
      <c r="J38">
        <v>36</v>
      </c>
    </row>
    <row r="39" spans="1:10" ht="12.75">
      <c r="A39" s="207"/>
      <c r="C39" s="207"/>
      <c r="F39" t="e">
        <f>IF(#REF!="KO",IF(OR(#REF!="wo",#REF!="-wo"),"",IF(#REF!="","",IF(#REF!=#REF!,#REF!,#REF!))),"")</f>
        <v>#REF!</v>
      </c>
      <c r="G39" s="207"/>
      <c r="J39">
        <v>37</v>
      </c>
    </row>
    <row r="40" spans="1:10" ht="12.75">
      <c r="A40" s="207"/>
      <c r="C40" s="207"/>
      <c r="F40" t="e">
        <f>IF(#REF!="KO",IF(OR(#REF!="wo",#REF!="-wo"),"",IF(#REF!="","",IF(#REF!=#REF!,#REF!,#REF!))),"")</f>
        <v>#REF!</v>
      </c>
      <c r="G40" s="207"/>
      <c r="J40">
        <v>38</v>
      </c>
    </row>
    <row r="41" spans="1:10" ht="12.75">
      <c r="A41" s="207"/>
      <c r="C41" s="207"/>
      <c r="F41" t="e">
        <f>IF(#REF!="KO",IF(OR(#REF!="wo",#REF!="-wo"),"",IF(#REF!="","",IF(#REF!=#REF!,#REF!,#REF!))),"")</f>
        <v>#REF!</v>
      </c>
      <c r="G41" s="207"/>
      <c r="J41">
        <v>39</v>
      </c>
    </row>
    <row r="42" spans="1:10" ht="12.75">
      <c r="A42" s="207"/>
      <c r="C42" s="207"/>
      <c r="F42" t="e">
        <f>IF(#REF!="KO",IF(OR(#REF!="wo",#REF!="-wo"),"",IF(#REF!="","",IF(#REF!=#REF!,#REF!,#REF!))),"")</f>
        <v>#REF!</v>
      </c>
      <c r="G42" s="207"/>
      <c r="J42">
        <v>40</v>
      </c>
    </row>
    <row r="43" spans="1:10" ht="12.75">
      <c r="A43" s="207"/>
      <c r="C43" s="207"/>
      <c r="F43" t="e">
        <f>IF(#REF!="KO",IF(OR(#REF!="wo",#REF!="-wo"),"",IF(#REF!="","",IF(#REF!=#REF!,#REF!,#REF!))),"")</f>
        <v>#REF!</v>
      </c>
      <c r="G43" s="207"/>
      <c r="J43">
        <v>41</v>
      </c>
    </row>
    <row r="44" spans="1:10" ht="12.75">
      <c r="A44" s="207"/>
      <c r="C44" s="207"/>
      <c r="F44" t="e">
        <f>IF(#REF!="KO",IF(OR(#REF!="wo",#REF!="-wo"),"",IF(#REF!="","",IF(#REF!=#REF!,#REF!,#REF!))),"")</f>
        <v>#REF!</v>
      </c>
      <c r="G44" s="207"/>
      <c r="J44">
        <v>42</v>
      </c>
    </row>
    <row r="45" spans="1:10" ht="12.75">
      <c r="A45" s="207"/>
      <c r="C45" s="207"/>
      <c r="F45" t="e">
        <f>IF(#REF!="KO",IF(OR(#REF!="wo",#REF!="-wo"),"",IF(#REF!="","",IF(#REF!=#REF!,#REF!,#REF!))),"")</f>
        <v>#REF!</v>
      </c>
      <c r="G45" s="207"/>
      <c r="J45">
        <v>43</v>
      </c>
    </row>
    <row r="46" spans="1:10" ht="12.75">
      <c r="A46" s="207"/>
      <c r="C46" s="207"/>
      <c r="F46" t="e">
        <f>IF(#REF!="KO",IF(OR(#REF!="wo",#REF!="-wo"),"",IF(#REF!="","",IF(#REF!=#REF!,#REF!,#REF!))),"")</f>
        <v>#REF!</v>
      </c>
      <c r="G46" s="207"/>
      <c r="J46">
        <v>44</v>
      </c>
    </row>
    <row r="47" spans="1:10" ht="12.75">
      <c r="A47" s="207"/>
      <c r="C47" s="207"/>
      <c r="F47" t="e">
        <f>IF(#REF!="KO",IF(OR(#REF!="wo",#REF!="-wo"),"",IF(#REF!="","",IF(#REF!=#REF!,#REF!,#REF!))),"")</f>
        <v>#REF!</v>
      </c>
      <c r="G47" s="207"/>
      <c r="J47">
        <v>45</v>
      </c>
    </row>
    <row r="48" spans="1:10" ht="12.75">
      <c r="A48" s="207"/>
      <c r="C48" s="207"/>
      <c r="F48" t="e">
        <f>IF(#REF!="KO",IF(OR(#REF!="wo",#REF!="-wo"),"",IF(#REF!="","",IF(#REF!=#REF!,#REF!,#REF!))),"")</f>
        <v>#REF!</v>
      </c>
      <c r="G48" s="207"/>
      <c r="J48">
        <v>46</v>
      </c>
    </row>
    <row r="49" spans="1:10" ht="12.75">
      <c r="A49" s="207"/>
      <c r="C49" s="207"/>
      <c r="F49" t="e">
        <f>IF(#REF!="KO",IF(OR(#REF!="wo",#REF!="-wo"),"",IF(#REF!="","",IF(#REF!=#REF!,#REF!,#REF!))),"")</f>
        <v>#REF!</v>
      </c>
      <c r="J49">
        <v>47</v>
      </c>
    </row>
    <row r="50" spans="1:10" ht="12.75">
      <c r="A50" s="207"/>
      <c r="C50" s="207"/>
      <c r="F50" t="e">
        <f>IF(#REF!="KO",IF(OR(#REF!="wo",#REF!="-wo"),"",IF(#REF!="","",IF(#REF!=#REF!,#REF!,#REF!))),"")</f>
        <v>#REF!</v>
      </c>
      <c r="J50">
        <v>48</v>
      </c>
    </row>
    <row r="51" spans="1:10" ht="12.75">
      <c r="A51" s="207"/>
      <c r="C51" s="207"/>
      <c r="F51" t="e">
        <f>IF(#REF!="KO",IF(OR(#REF!="wo",#REF!="-wo"),"",IF(#REF!="","",IF(#REF!=#REF!,#REF!,#REF!))),"")</f>
        <v>#REF!</v>
      </c>
      <c r="J51">
        <v>49</v>
      </c>
    </row>
    <row r="52" spans="1:10" ht="12.75">
      <c r="A52" s="207"/>
      <c r="C52" s="207"/>
      <c r="F52" t="e">
        <f>IF(#REF!="KO",IF(OR(#REF!="wo",#REF!="-wo"),"",IF(#REF!="","",IF(#REF!=#REF!,#REF!,#REF!))),"")</f>
        <v>#REF!</v>
      </c>
      <c r="J52">
        <v>50</v>
      </c>
    </row>
    <row r="53" spans="1:10" ht="12.75">
      <c r="A53" s="207"/>
      <c r="C53" s="207"/>
      <c r="F53" t="e">
        <f>IF(#REF!="KO",IF(OR(#REF!="wo",#REF!="-wo"),"",IF(#REF!="","",IF(#REF!=#REF!,#REF!,#REF!))),"")</f>
        <v>#REF!</v>
      </c>
      <c r="J53">
        <v>51</v>
      </c>
    </row>
    <row r="54" spans="1:10" ht="12.75">
      <c r="A54" s="207"/>
      <c r="C54" s="207"/>
      <c r="F54" t="e">
        <f>IF(#REF!="KO",IF(OR(#REF!="wo",#REF!="-wo"),"",IF(#REF!="","",IF(#REF!=#REF!,#REF!,#REF!))),"")</f>
        <v>#REF!</v>
      </c>
      <c r="J54">
        <v>52</v>
      </c>
    </row>
    <row r="55" spans="1:10" ht="12.75">
      <c r="A55" s="207"/>
      <c r="C55" s="207"/>
      <c r="F55" t="e">
        <f>IF(#REF!="KO",IF(OR(#REF!="wo",#REF!="-wo"),"",IF(#REF!="","",IF(#REF!=#REF!,#REF!,#REF!))),"")</f>
        <v>#REF!</v>
      </c>
      <c r="J55">
        <v>53</v>
      </c>
    </row>
    <row r="56" spans="1:10" ht="12.75">
      <c r="A56" s="207"/>
      <c r="C56" s="207"/>
      <c r="F56" t="e">
        <f>IF(#REF!="KO",IF(OR(#REF!="wo",#REF!="-wo"),"",IF(#REF!="","",IF(#REF!=#REF!,#REF!,#REF!))),"")</f>
        <v>#REF!</v>
      </c>
      <c r="J56">
        <v>54</v>
      </c>
    </row>
    <row r="57" spans="1:10" ht="12.75">
      <c r="A57" s="207"/>
      <c r="C57" s="207"/>
      <c r="F57" t="e">
        <f>IF(#REF!="KO",IF(OR(#REF!="wo",#REF!="-wo"),"",IF(#REF!="","",IF(#REF!=#REF!,#REF!,#REF!))),"")</f>
        <v>#REF!</v>
      </c>
      <c r="J57">
        <v>55</v>
      </c>
    </row>
    <row r="58" spans="1:10" ht="12.75">
      <c r="A58" s="207"/>
      <c r="C58" s="207"/>
      <c r="F58" t="e">
        <f>IF(#REF!="KO",IF(OR(#REF!="wo",#REF!="-wo"),"",IF(#REF!="","",IF(#REF!=#REF!,#REF!,#REF!))),"")</f>
        <v>#REF!</v>
      </c>
      <c r="J58">
        <v>56</v>
      </c>
    </row>
    <row r="59" spans="1:10" ht="12.75">
      <c r="A59" s="207"/>
      <c r="C59" s="207"/>
      <c r="F59" t="e">
        <f>IF(#REF!="KO",IF(OR(#REF!="wo",#REF!="-wo"),"",IF(#REF!="","",IF(#REF!=#REF!,#REF!,#REF!))),"")</f>
        <v>#REF!</v>
      </c>
      <c r="J59">
        <v>57</v>
      </c>
    </row>
    <row r="60" spans="1:10" ht="12.75">
      <c r="A60" s="207"/>
      <c r="C60" s="207"/>
      <c r="F60" t="e">
        <f>IF(#REF!="KO",IF(OR(#REF!="wo",#REF!="-wo"),"",IF(#REF!="","",IF(#REF!=#REF!,#REF!,#REF!))),"")</f>
        <v>#REF!</v>
      </c>
      <c r="J60">
        <v>58</v>
      </c>
    </row>
    <row r="61" spans="1:10" ht="12.75">
      <c r="A61" s="207"/>
      <c r="C61" s="207"/>
      <c r="F61" t="e">
        <f>IF(#REF!="KO",IF(OR(#REF!="wo",#REF!="-wo"),"",IF(#REF!="","",IF(#REF!=#REF!,#REF!,#REF!))),"")</f>
        <v>#REF!</v>
      </c>
      <c r="J61">
        <v>59</v>
      </c>
    </row>
    <row r="62" spans="1:10" ht="12.75">
      <c r="A62" s="207"/>
      <c r="C62" s="207"/>
      <c r="F62" t="e">
        <f>IF(#REF!="KO",IF(OR(#REF!="wo",#REF!="-wo"),"",IF(#REF!="","",IF(#REF!=#REF!,#REF!,#REF!))),"")</f>
        <v>#REF!</v>
      </c>
      <c r="J62">
        <v>60</v>
      </c>
    </row>
    <row r="63" spans="1:10" ht="12.75">
      <c r="A63" s="207"/>
      <c r="C63" s="207"/>
      <c r="F63" t="e">
        <f>IF(#REF!="KO",IF(OR(#REF!="wo",#REF!="-wo"),"",IF(#REF!="","",IF(#REF!=#REF!,#REF!,#REF!))),"")</f>
        <v>#REF!</v>
      </c>
      <c r="J63">
        <v>61</v>
      </c>
    </row>
    <row r="64" spans="1:10" ht="12.75">
      <c r="A64" s="207"/>
      <c r="C64" s="207"/>
      <c r="F64" t="e">
        <f>IF(#REF!="KO",IF(OR(#REF!="wo",#REF!="-wo"),"",IF(#REF!="","",IF(#REF!=#REF!,#REF!,#REF!))),"")</f>
        <v>#REF!</v>
      </c>
      <c r="J64">
        <v>62</v>
      </c>
    </row>
    <row r="65" spans="6:10" ht="12.75">
      <c r="F65" t="e">
        <f>IF(#REF!="KO",IF(OR(#REF!="wo",#REF!="-wo"),"",IF(#REF!="","",IF(#REF!=#REF!,#REF!,#REF!))),"")</f>
        <v>#REF!</v>
      </c>
      <c r="J65">
        <v>63</v>
      </c>
    </row>
    <row r="66" spans="6:10" ht="12.75">
      <c r="F66" t="e">
        <f>IF(#REF!="KO",IF(OR(#REF!="wo",#REF!="-wo"),"",IF(#REF!="","",IF(#REF!=#REF!,#REF!,#REF!))),"")</f>
        <v>#REF!</v>
      </c>
      <c r="J66">
        <v>64</v>
      </c>
    </row>
    <row r="67" spans="6:10" ht="12.75">
      <c r="F67" t="e">
        <f>IF(#REF!="KO",IF(OR(#REF!="wo",#REF!="-wo"),"",IF(#REF!="","",IF(#REF!=#REF!,#REF!,#REF!))),"")</f>
        <v>#REF!</v>
      </c>
      <c r="J67">
        <v>65</v>
      </c>
    </row>
    <row r="68" spans="6:10" ht="12.75">
      <c r="F68" t="e">
        <f>IF(#REF!="KO",IF(OR(#REF!="wo",#REF!="-wo"),"",IF(#REF!="","",IF(#REF!=#REF!,#REF!,#REF!))),"")</f>
        <v>#REF!</v>
      </c>
      <c r="J68">
        <v>66</v>
      </c>
    </row>
    <row r="69" spans="6:10" ht="12.75">
      <c r="F69" t="e">
        <f>IF(#REF!="KO",IF(OR(#REF!="wo",#REF!="-wo"),"",IF(#REF!="","",IF(#REF!=#REF!,#REF!,#REF!))),"")</f>
        <v>#REF!</v>
      </c>
      <c r="J69">
        <v>67</v>
      </c>
    </row>
    <row r="70" spans="6:10" ht="12.75">
      <c r="F70" t="e">
        <f>IF(#REF!="KO",IF(OR(#REF!="wo",#REF!="-wo"),"",IF(#REF!="","",IF(#REF!=#REF!,#REF!,#REF!))),"")</f>
        <v>#REF!</v>
      </c>
      <c r="J70">
        <v>68</v>
      </c>
    </row>
    <row r="71" spans="6:10" ht="12.75">
      <c r="F71" t="e">
        <f>IF(#REF!="KO",IF(OR(#REF!="wo",#REF!="-wo"),"",IF(#REF!="","",IF(#REF!=#REF!,#REF!,#REF!))),"")</f>
        <v>#REF!</v>
      </c>
      <c r="J71">
        <v>69</v>
      </c>
    </row>
    <row r="72" spans="6:10" ht="12.75">
      <c r="F72" t="e">
        <f>IF(#REF!="KO",IF(OR(#REF!="wo",#REF!="-wo"),"",IF(#REF!="","",IF(#REF!=#REF!,#REF!,#REF!))),"")</f>
        <v>#REF!</v>
      </c>
      <c r="J72">
        <v>70</v>
      </c>
    </row>
    <row r="73" spans="6:10" ht="12.75">
      <c r="F73" t="e">
        <f>IF(#REF!="KO",IF(OR(#REF!="wo",#REF!="-wo"),"",IF(#REF!="","",IF(#REF!=#REF!,#REF!,#REF!))),"")</f>
        <v>#REF!</v>
      </c>
      <c r="J73">
        <v>71</v>
      </c>
    </row>
    <row r="74" spans="6:10" ht="12.75">
      <c r="F74" t="e">
        <f>IF(#REF!="KO",IF(OR(#REF!="wo",#REF!="-wo"),"",IF(#REF!="","",IF(#REF!=#REF!,#REF!,#REF!))),"")</f>
        <v>#REF!</v>
      </c>
      <c r="J74">
        <v>72</v>
      </c>
    </row>
    <row r="75" spans="6:10" ht="12.75">
      <c r="F75" t="e">
        <f>IF(#REF!="KO",IF(OR(#REF!="wo",#REF!="-wo"),"",IF(#REF!="","",IF(#REF!=#REF!,#REF!,#REF!))),"")</f>
        <v>#REF!</v>
      </c>
      <c r="J75">
        <v>73</v>
      </c>
    </row>
    <row r="76" spans="6:10" ht="12.75">
      <c r="F76" t="e">
        <f>IF(#REF!="KO",IF(OR(#REF!="wo",#REF!="-wo"),"",IF(#REF!="","",IF(#REF!=#REF!,#REF!,#REF!))),"")</f>
        <v>#REF!</v>
      </c>
      <c r="J76">
        <v>74</v>
      </c>
    </row>
    <row r="77" spans="6:10" ht="12.75">
      <c r="F77" t="e">
        <f>IF(#REF!="KO",IF(OR(#REF!="wo",#REF!="-wo"),"",IF(#REF!="","",IF(#REF!=#REF!,#REF!,#REF!))),"")</f>
        <v>#REF!</v>
      </c>
      <c r="J77">
        <v>75</v>
      </c>
    </row>
    <row r="78" spans="6:10" ht="12.75">
      <c r="F78" t="e">
        <f>IF(#REF!="KO",IF(OR(#REF!="wo",#REF!="-wo"),"",IF(#REF!="","",IF(#REF!=#REF!,#REF!,#REF!))),"")</f>
        <v>#REF!</v>
      </c>
      <c r="J78">
        <v>76</v>
      </c>
    </row>
    <row r="79" spans="6:10" ht="12.75">
      <c r="F79" t="e">
        <f>IF(#REF!="KO",IF(OR(#REF!="wo",#REF!="-wo"),"",IF(#REF!="","",IF(#REF!=#REF!,#REF!,#REF!))),"")</f>
        <v>#REF!</v>
      </c>
      <c r="J79">
        <v>77</v>
      </c>
    </row>
    <row r="80" spans="6:10" ht="12.75">
      <c r="F80" t="e">
        <f>IF(#REF!="KO",IF(OR(#REF!="wo",#REF!="-wo"),"",IF(#REF!="","",IF(#REF!=#REF!,#REF!,#REF!))),"")</f>
        <v>#REF!</v>
      </c>
      <c r="J80">
        <v>78</v>
      </c>
    </row>
    <row r="81" spans="6:10" ht="12.75">
      <c r="F81" t="e">
        <f>IF(#REF!="KO",IF(OR(#REF!="wo",#REF!="-wo"),"",IF(#REF!="","",IF(#REF!=#REF!,#REF!,#REF!))),"")</f>
        <v>#REF!</v>
      </c>
      <c r="J81">
        <v>79</v>
      </c>
    </row>
    <row r="82" spans="6:10" ht="12.75">
      <c r="F82" t="e">
        <f>IF(#REF!="KO",IF(OR(#REF!="wo",#REF!="-wo"),"",IF(#REF!="","",IF(#REF!=#REF!,#REF!,#REF!))),"")</f>
        <v>#REF!</v>
      </c>
      <c r="J82">
        <v>80</v>
      </c>
    </row>
    <row r="83" spans="6:10" ht="12.75">
      <c r="F83" t="e">
        <f>IF(#REF!="KO",IF(OR(#REF!="wo",#REF!="-wo"),"",IF(#REF!="","",IF(#REF!=#REF!,#REF!,#REF!))),"")</f>
        <v>#REF!</v>
      </c>
      <c r="J83">
        <v>81</v>
      </c>
    </row>
    <row r="84" spans="6:10" ht="12.75">
      <c r="F84" t="e">
        <f>IF(#REF!="KO",IF(OR(#REF!="wo",#REF!="-wo"),"",IF(#REF!="","",IF(#REF!=#REF!,#REF!,#REF!))),"")</f>
        <v>#REF!</v>
      </c>
      <c r="J84">
        <v>82</v>
      </c>
    </row>
    <row r="85" spans="6:10" ht="12.75">
      <c r="F85" t="e">
        <f>IF(#REF!="KO",IF(OR(#REF!="wo",#REF!="-wo"),"",IF(#REF!="","",IF(#REF!=#REF!,#REF!,#REF!))),"")</f>
        <v>#REF!</v>
      </c>
      <c r="J85">
        <v>83</v>
      </c>
    </row>
    <row r="86" spans="6:10" ht="12.75">
      <c r="F86" t="e">
        <f>IF(#REF!="KO",IF(OR(#REF!="wo",#REF!="-wo"),"",IF(#REF!="","",IF(#REF!=#REF!,#REF!,#REF!))),"")</f>
        <v>#REF!</v>
      </c>
      <c r="J86">
        <v>84</v>
      </c>
    </row>
    <row r="87" spans="6:10" ht="12.75">
      <c r="F87" t="e">
        <f>IF(#REF!="KO",IF(OR(#REF!="wo",#REF!="-wo"),"",IF(#REF!="","",IF(#REF!=#REF!,#REF!,#REF!))),"")</f>
        <v>#REF!</v>
      </c>
      <c r="J87">
        <v>85</v>
      </c>
    </row>
    <row r="88" spans="6:10" ht="12.75">
      <c r="F88" t="e">
        <f>IF(#REF!="KO",IF(OR(#REF!="wo",#REF!="-wo"),"",IF(#REF!="","",IF(#REF!=#REF!,#REF!,#REF!))),"")</f>
        <v>#REF!</v>
      </c>
      <c r="J88">
        <v>86</v>
      </c>
    </row>
    <row r="89" spans="6:10" ht="12.75">
      <c r="F89" t="e">
        <f>IF(#REF!="KO",IF(OR(#REF!="wo",#REF!="-wo"),"",IF(#REF!="","",IF(#REF!=#REF!,#REF!,#REF!))),"")</f>
        <v>#REF!</v>
      </c>
      <c r="J89">
        <v>87</v>
      </c>
    </row>
    <row r="90" spans="6:10" ht="12.75">
      <c r="F90" t="e">
        <f>IF(#REF!="KO",IF(OR(#REF!="wo",#REF!="-wo"),"",IF(#REF!="","",IF(#REF!=#REF!,#REF!,#REF!))),"")</f>
        <v>#REF!</v>
      </c>
      <c r="J90">
        <v>88</v>
      </c>
    </row>
    <row r="91" spans="6:10" ht="12.75">
      <c r="F91" t="e">
        <f>IF(#REF!="KO",IF(OR(#REF!="wo",#REF!="-wo"),"",IF(#REF!="","",IF(#REF!=#REF!,#REF!,#REF!))),"")</f>
        <v>#REF!</v>
      </c>
      <c r="J91">
        <v>89</v>
      </c>
    </row>
    <row r="92" spans="6:10" ht="12.75">
      <c r="F92" t="e">
        <f>IF(#REF!="KO",IF(OR(#REF!="wo",#REF!="-wo"),"",IF(#REF!="","",IF(#REF!=#REF!,#REF!,#REF!))),"")</f>
        <v>#REF!</v>
      </c>
      <c r="J92">
        <v>90</v>
      </c>
    </row>
    <row r="93" spans="6:10" ht="12.75">
      <c r="F93" t="e">
        <f>IF(#REF!="KO",IF(OR(#REF!="wo",#REF!="-wo"),"",IF(#REF!="","",IF(#REF!=#REF!,#REF!,#REF!))),"")</f>
        <v>#REF!</v>
      </c>
      <c r="J93">
        <v>91</v>
      </c>
    </row>
    <row r="94" spans="6:10" ht="12.75">
      <c r="F94" t="e">
        <f>IF(#REF!="KO",IF(OR(#REF!="wo",#REF!="-wo"),"",IF(#REF!="","",IF(#REF!=#REF!,#REF!,#REF!))),"")</f>
        <v>#REF!</v>
      </c>
      <c r="J94">
        <v>92</v>
      </c>
    </row>
    <row r="95" spans="6:10" ht="12.75">
      <c r="F95" t="e">
        <f>IF(#REF!="KO",IF(OR(#REF!="wo",#REF!="-wo"),"",IF(#REF!="","",IF(#REF!=#REF!,#REF!,#REF!))),"")</f>
        <v>#REF!</v>
      </c>
      <c r="J95">
        <v>93</v>
      </c>
    </row>
    <row r="96" spans="6:10" ht="12.75">
      <c r="F96" t="e">
        <f>IF(#REF!="KO",IF(OR(#REF!="wo",#REF!="-wo"),"",IF(#REF!="","",IF(#REF!=#REF!,#REF!,#REF!))),"")</f>
        <v>#REF!</v>
      </c>
      <c r="J96">
        <v>94</v>
      </c>
    </row>
    <row r="97" spans="6:10" ht="12.75">
      <c r="F97" t="e">
        <f>IF(#REF!="KO",IF(OR(#REF!="wo",#REF!="-wo"),"",IF(#REF!="","",IF(#REF!=#REF!,#REF!,#REF!))),"")</f>
        <v>#REF!</v>
      </c>
      <c r="J97">
        <v>95</v>
      </c>
    </row>
    <row r="98" spans="6:10" ht="13.5" thickBot="1">
      <c r="F98" t="e">
        <f>IF(#REF!="KO",IF(OR(#REF!="wo",#REF!="-wo"),"",IF(#REF!="","",IF(#REF!=#REF!,#REF!,#REF!))),"")</f>
        <v>#REF!</v>
      </c>
      <c r="G98" s="9"/>
      <c r="J98">
        <v>96</v>
      </c>
    </row>
    <row r="99" spans="6:10" ht="12.75">
      <c r="F99" t="e">
        <f>IF(AND(#REF!="KO",#REF!=8),IF(OR(#REF!="wo",#REF!="-wo"),"",IF(#REF!="","",IF(#REF!=#REF!,#REF!,#REF!))),"")</f>
        <v>#REF!</v>
      </c>
      <c r="J99">
        <v>97</v>
      </c>
    </row>
    <row r="100" spans="6:10" ht="12.75">
      <c r="F100" t="e">
        <f>IF(AND(#REF!="KO",#REF!=8),IF(OR(#REF!="wo",#REF!="-wo"),"",IF(#REF!="","",IF(#REF!=#REF!,#REF!,#REF!))),"")</f>
        <v>#REF!</v>
      </c>
      <c r="J100">
        <v>98</v>
      </c>
    </row>
    <row r="101" spans="6:10" ht="12.75">
      <c r="F101" t="e">
        <f>IF(AND(#REF!="KO",#REF!=8),IF(OR(#REF!="wo",#REF!="-wo"),"",IF(#REF!="","",IF(#REF!=#REF!,#REF!,#REF!))),"")</f>
        <v>#REF!</v>
      </c>
      <c r="J101">
        <v>99</v>
      </c>
    </row>
    <row r="102" spans="6:10" ht="12.75">
      <c r="F102" t="e">
        <f>IF(AND(#REF!="KO",#REF!=8),IF(OR(#REF!="wo",#REF!="-wo"),"",IF(#REF!="","",IF(#REF!=#REF!,#REF!,#REF!))),"")</f>
        <v>#REF!</v>
      </c>
      <c r="J102">
        <v>100</v>
      </c>
    </row>
    <row r="103" spans="6:10" ht="12.75">
      <c r="F103" t="e">
        <f>IF(AND(#REF!="KO",#REF!=8),IF(OR(#REF!="wo",#REF!="-wo"),"",IF(#REF!="","",IF(#REF!=#REF!,#REF!,#REF!))),"")</f>
        <v>#REF!</v>
      </c>
      <c r="J103">
        <v>101</v>
      </c>
    </row>
    <row r="104" spans="6:10" ht="12.75">
      <c r="F104" t="e">
        <f>IF(AND(#REF!="KO",#REF!=8),IF(OR(#REF!="wo",#REF!="-wo"),"",IF(#REF!="","",IF(#REF!=#REF!,#REF!,#REF!))),"")</f>
        <v>#REF!</v>
      </c>
      <c r="J104">
        <v>102</v>
      </c>
    </row>
    <row r="105" spans="6:10" ht="12.75">
      <c r="F105" t="e">
        <f>IF(AND(#REF!="KO",#REF!=8),IF(OR(#REF!="wo",#REF!="-wo"),"",IF(#REF!="","",IF(#REF!=#REF!,#REF!,#REF!))),"")</f>
        <v>#REF!</v>
      </c>
      <c r="J105">
        <v>103</v>
      </c>
    </row>
    <row r="106" spans="6:10" ht="12.75">
      <c r="F106" t="e">
        <f>IF(AND(#REF!="KO",#REF!=8),IF(OR(#REF!="wo",#REF!="-wo"),"",IF(#REF!="","",IF(#REF!=#REF!,#REF!,#REF!))),"")</f>
        <v>#REF!</v>
      </c>
      <c r="J106">
        <v>104</v>
      </c>
    </row>
    <row r="107" spans="6:10" ht="12.75">
      <c r="F107" t="e">
        <f>IF(AND(#REF!="KO",#REF!=8),IF(OR(#REF!="wo",#REF!="-wo"),"",IF(#REF!="","",IF(#REF!=#REF!,#REF!,#REF!))),"")</f>
        <v>#REF!</v>
      </c>
      <c r="J107">
        <v>105</v>
      </c>
    </row>
    <row r="108" spans="6:10" ht="12.75">
      <c r="F108" t="e">
        <f>IF(AND(#REF!="KO",#REF!=8),IF(OR(#REF!="wo",#REF!="-wo"),"",IF(#REF!="","",IF(#REF!=#REF!,#REF!,#REF!))),"")</f>
        <v>#REF!</v>
      </c>
      <c r="J108">
        <v>106</v>
      </c>
    </row>
    <row r="109" spans="6:10" ht="12.75">
      <c r="F109" t="e">
        <f>IF(AND(#REF!="KO",#REF!=8),IF(OR(#REF!="wo",#REF!="-wo"),"",IF(#REF!="","",IF(#REF!=#REF!,#REF!,#REF!))),"")</f>
        <v>#REF!</v>
      </c>
      <c r="J109">
        <v>107</v>
      </c>
    </row>
    <row r="110" spans="6:10" ht="12.75">
      <c r="F110" t="e">
        <f>IF(AND(#REF!="KO",#REF!=8),IF(OR(#REF!="wo",#REF!="-wo"),"",IF(#REF!="","",IF(#REF!=#REF!,#REF!,#REF!))),"")</f>
        <v>#REF!</v>
      </c>
      <c r="J110">
        <v>108</v>
      </c>
    </row>
    <row r="111" spans="6:10" ht="12.75">
      <c r="F111" t="e">
        <f>IF(AND(#REF!="KO",#REF!=8),IF(OR(#REF!="wo",#REF!="-wo"),"",IF(#REF!="","",IF(#REF!=#REF!,#REF!,#REF!))),"")</f>
        <v>#REF!</v>
      </c>
      <c r="J111">
        <v>109</v>
      </c>
    </row>
    <row r="112" spans="6:10" ht="12.75">
      <c r="F112" t="e">
        <f>IF(AND(#REF!="KO",#REF!=8),IF(OR(#REF!="wo",#REF!="-wo"),"",IF(#REF!="","",IF(#REF!=#REF!,#REF!,#REF!))),"")</f>
        <v>#REF!</v>
      </c>
      <c r="J112">
        <v>110</v>
      </c>
    </row>
    <row r="113" spans="6:10" ht="12.75">
      <c r="F113" t="e">
        <f>IF(AND(#REF!="KO",#REF!=8),IF(OR(#REF!="wo",#REF!="-wo"),"",IF(#REF!="","",IF(#REF!=#REF!,#REF!,#REF!))),"")</f>
        <v>#REF!</v>
      </c>
      <c r="J113">
        <v>111</v>
      </c>
    </row>
    <row r="114" spans="6:10" ht="12.75">
      <c r="F114" t="e">
        <f>IF(AND(#REF!="KO",#REF!=8),IF(OR(#REF!="wo",#REF!="-wo"),"",IF(#REF!="","",IF(#REF!=#REF!,#REF!,#REF!))),"")</f>
        <v>#REF!</v>
      </c>
      <c r="J114">
        <v>112</v>
      </c>
    </row>
    <row r="125" ht="12.75">
      <c r="F125" t="e">
        <f>IF(#REF!="KO",IF(OR(#REF!="wo",#REF!="-wo"),"",IF(#REF!="","",IF(#REF!=#REF!,#REF!,#REF!))),"")</f>
        <v>#REF!</v>
      </c>
    </row>
    <row r="126" ht="12.75">
      <c r="F126" t="e">
        <f>IF(#REF!="KO",IF(OR(#REF!="wo",#REF!="-wo"),"",IF(#REF!="","",IF(#REF!=#REF!,#REF!,#REF!))),"")</f>
        <v>#REF!</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List7"/>
  <dimension ref="A1:U132"/>
  <sheetViews>
    <sheetView view="pageBreakPreview" zoomScaleSheetLayoutView="100" zoomScalePageLayoutView="0" workbookViewId="0" topLeftCell="F1">
      <selection activeCell="N5" sqref="N5:T132"/>
    </sheetView>
  </sheetViews>
  <sheetFormatPr defaultColWidth="9.00390625" defaultRowHeight="15" customHeight="1"/>
  <cols>
    <col min="1" max="1" width="4.375" style="3" customWidth="1"/>
    <col min="2" max="2" width="4.00390625" style="5" customWidth="1"/>
    <col min="3" max="3" width="4.875" style="5" customWidth="1"/>
    <col min="4" max="4" width="0.74609375" style="1" customWidth="1"/>
    <col min="5" max="6" width="16.75390625" style="2" customWidth="1"/>
    <col min="7" max="7" width="4.375" style="4" customWidth="1"/>
    <col min="8" max="8" width="1.37890625" style="4" customWidth="1"/>
    <col min="9" max="10" width="16.75390625" style="2" customWidth="1"/>
    <col min="11" max="11" width="5.375" style="4" customWidth="1"/>
    <col min="12" max="12" width="9.00390625" style="4" customWidth="1"/>
    <col min="13" max="13" width="9.125" style="2" customWidth="1"/>
    <col min="14" max="14" width="6.375" style="2" customWidth="1"/>
    <col min="15" max="15" width="5.875" style="2" customWidth="1"/>
    <col min="16" max="16" width="5.625" style="2" customWidth="1"/>
    <col min="17" max="17" width="26.625" style="2" customWidth="1"/>
    <col min="18" max="18" width="11.375" style="2" hidden="1" customWidth="1"/>
    <col min="19" max="19" width="7.125" style="2" hidden="1" customWidth="1"/>
    <col min="20" max="16384" width="9.125" style="2" customWidth="1"/>
  </cols>
  <sheetData>
    <row r="1" spans="1:12" ht="21.75" customHeight="1">
      <c r="A1" s="402" t="s">
        <v>38</v>
      </c>
      <c r="B1" s="402"/>
      <c r="C1" s="402"/>
      <c r="D1" s="402"/>
      <c r="E1" s="402"/>
      <c r="F1" s="402"/>
      <c r="G1" s="402"/>
      <c r="H1" s="402"/>
      <c r="I1" s="402"/>
      <c r="J1" s="402"/>
      <c r="K1" s="402"/>
      <c r="L1" s="402"/>
    </row>
    <row r="2" spans="2:3" ht="15" customHeight="1">
      <c r="B2" s="233">
        <f>COUNTIF(B5:B132,"&gt;0")</f>
        <v>0</v>
      </c>
      <c r="C2" s="232" t="s">
        <v>4</v>
      </c>
    </row>
    <row r="3" spans="1:12" s="1" customFormat="1" ht="15" customHeight="1">
      <c r="A3" s="3"/>
      <c r="B3" s="8" t="s">
        <v>40</v>
      </c>
      <c r="C3" s="8" t="s">
        <v>41</v>
      </c>
      <c r="E3" s="1" t="s">
        <v>0</v>
      </c>
      <c r="F3" s="1" t="s">
        <v>3</v>
      </c>
      <c r="G3" s="1" t="s">
        <v>2</v>
      </c>
      <c r="I3" s="1" t="s">
        <v>0</v>
      </c>
      <c r="J3" s="1" t="s">
        <v>3</v>
      </c>
      <c r="K3" s="1" t="s">
        <v>2</v>
      </c>
      <c r="L3" s="1" t="s">
        <v>4</v>
      </c>
    </row>
    <row r="4" spans="1:20" ht="9" customHeight="1" thickBot="1">
      <c r="A4" s="10"/>
      <c r="B4" s="11"/>
      <c r="C4" s="11"/>
      <c r="D4" s="67"/>
      <c r="E4" s="9"/>
      <c r="F4" s="9"/>
      <c r="G4" s="68"/>
      <c r="H4" s="68"/>
      <c r="I4" s="9"/>
      <c r="J4" s="50"/>
      <c r="K4" s="68"/>
      <c r="L4" s="68"/>
      <c r="O4" s="7">
        <f>IF(L4&gt;0,CONCATENATE(B4,"-",C4),"")</f>
      </c>
      <c r="P4" s="7">
        <f>IF(L4&gt;0,F4,"")</f>
      </c>
      <c r="Q4" s="7">
        <f>IF(L4&gt;0,CONCATENATE(E4,"-",I4),"")</f>
      </c>
      <c r="R4" s="6"/>
      <c r="S4" s="6">
        <f>IF(L4&gt;0,L4,"")</f>
      </c>
      <c r="T4" s="7">
        <f>IF(L4&gt;0,L4,"")</f>
      </c>
    </row>
    <row r="5" spans="1:21" ht="15" customHeight="1">
      <c r="A5" s="197">
        <v>1</v>
      </c>
      <c r="B5" s="198" t="e">
        <f>#REF!</f>
        <v>#REF!</v>
      </c>
      <c r="C5" s="198" t="e">
        <f>#REF!</f>
        <v>#REF!</v>
      </c>
      <c r="D5" s="199"/>
      <c r="E5" s="199" t="e">
        <f>#REF!</f>
        <v>#REF!</v>
      </c>
      <c r="F5" s="199" t="e">
        <f>#REF!</f>
        <v>#REF!</v>
      </c>
      <c r="G5" s="200" t="e">
        <f>#REF!</f>
        <v>#REF!</v>
      </c>
      <c r="H5" s="199"/>
      <c r="I5" s="199" t="e">
        <f>#REF!</f>
        <v>#REF!</v>
      </c>
      <c r="J5" s="199" t="e">
        <f>#REF!</f>
        <v>#REF!</v>
      </c>
      <c r="K5" s="200" t="e">
        <f>#REF!</f>
        <v>#REF!</v>
      </c>
      <c r="L5" s="201" t="e">
        <f>#REF!</f>
        <v>#REF!</v>
      </c>
      <c r="N5" s="7">
        <v>1</v>
      </c>
      <c r="O5" s="253" t="s">
        <v>325</v>
      </c>
      <c r="P5" s="253" t="s">
        <v>92</v>
      </c>
      <c r="Q5" s="253" t="s">
        <v>326</v>
      </c>
      <c r="R5" s="253"/>
      <c r="S5" s="253">
        <v>10</v>
      </c>
      <c r="T5" s="253">
        <v>10</v>
      </c>
      <c r="U5" s="7"/>
    </row>
    <row r="6" spans="1:21" ht="15" customHeight="1">
      <c r="A6" s="71">
        <v>2</v>
      </c>
      <c r="B6" s="74" t="e">
        <f>#REF!</f>
        <v>#REF!</v>
      </c>
      <c r="C6" s="74" t="e">
        <f>#REF!</f>
        <v>#REF!</v>
      </c>
      <c r="D6" s="72"/>
      <c r="E6" s="72" t="e">
        <f>#REF!</f>
        <v>#REF!</v>
      </c>
      <c r="F6" s="72" t="e">
        <f>#REF!</f>
        <v>#REF!</v>
      </c>
      <c r="G6" s="73" t="e">
        <f>#REF!</f>
        <v>#REF!</v>
      </c>
      <c r="H6" s="72"/>
      <c r="I6" s="72" t="e">
        <f>#REF!</f>
        <v>#REF!</v>
      </c>
      <c r="J6" s="72" t="e">
        <f>#REF!</f>
        <v>#REF!</v>
      </c>
      <c r="K6" s="73" t="e">
        <f>#REF!</f>
        <v>#REF!</v>
      </c>
      <c r="L6" s="196" t="e">
        <f>#REF!</f>
        <v>#REF!</v>
      </c>
      <c r="N6" s="7">
        <v>2</v>
      </c>
      <c r="O6" s="253" t="s">
        <v>341</v>
      </c>
      <c r="P6" s="253" t="s">
        <v>246</v>
      </c>
      <c r="Q6" s="253" t="s">
        <v>342</v>
      </c>
      <c r="R6" s="253"/>
      <c r="S6" s="253">
        <v>14</v>
      </c>
      <c r="T6" s="253">
        <v>14</v>
      </c>
      <c r="U6" s="7"/>
    </row>
    <row r="7" spans="1:21" ht="15" customHeight="1">
      <c r="A7" s="71">
        <v>3</v>
      </c>
      <c r="B7" s="74" t="e">
        <f>#REF!</f>
        <v>#REF!</v>
      </c>
      <c r="C7" s="74" t="e">
        <f>#REF!</f>
        <v>#REF!</v>
      </c>
      <c r="D7" s="72"/>
      <c r="E7" s="72" t="e">
        <f>#REF!</f>
        <v>#REF!</v>
      </c>
      <c r="F7" s="72" t="e">
        <f>#REF!</f>
        <v>#REF!</v>
      </c>
      <c r="G7" s="73" t="e">
        <f>#REF!</f>
        <v>#REF!</v>
      </c>
      <c r="H7" s="72"/>
      <c r="I7" s="72" t="e">
        <f>#REF!</f>
        <v>#REF!</v>
      </c>
      <c r="J7" s="72" t="e">
        <f>#REF!</f>
        <v>#REF!</v>
      </c>
      <c r="K7" s="73" t="e">
        <f>#REF!</f>
        <v>#REF!</v>
      </c>
      <c r="L7" s="196" t="e">
        <f>#REF!</f>
        <v>#REF!</v>
      </c>
      <c r="N7" s="7">
        <v>3</v>
      </c>
      <c r="O7" s="253" t="s">
        <v>355</v>
      </c>
      <c r="P7" s="253" t="s">
        <v>130</v>
      </c>
      <c r="Q7" s="253" t="s">
        <v>356</v>
      </c>
      <c r="R7" s="253"/>
      <c r="S7" s="253">
        <v>15</v>
      </c>
      <c r="T7" s="253">
        <v>15</v>
      </c>
      <c r="U7" s="7"/>
    </row>
    <row r="8" spans="1:21" ht="15" customHeight="1">
      <c r="A8" s="71">
        <v>4</v>
      </c>
      <c r="B8" s="74" t="e">
        <f>#REF!</f>
        <v>#REF!</v>
      </c>
      <c r="C8" s="74" t="e">
        <f>#REF!</f>
        <v>#REF!</v>
      </c>
      <c r="D8" s="72"/>
      <c r="E8" s="72" t="e">
        <f>#REF!</f>
        <v>#REF!</v>
      </c>
      <c r="F8" s="72" t="e">
        <f>#REF!</f>
        <v>#REF!</v>
      </c>
      <c r="G8" s="73" t="e">
        <f>#REF!</f>
        <v>#REF!</v>
      </c>
      <c r="H8" s="72"/>
      <c r="I8" s="72" t="e">
        <f>#REF!</f>
        <v>#REF!</v>
      </c>
      <c r="J8" s="72" t="e">
        <f>#REF!</f>
        <v>#REF!</v>
      </c>
      <c r="K8" s="73" t="e">
        <f>#REF!</f>
        <v>#REF!</v>
      </c>
      <c r="L8" s="196" t="e">
        <f>#REF!</f>
        <v>#REF!</v>
      </c>
      <c r="N8" s="7">
        <v>3</v>
      </c>
      <c r="O8" s="253" t="s">
        <v>331</v>
      </c>
      <c r="P8" s="253" t="s">
        <v>123</v>
      </c>
      <c r="Q8" s="253" t="s">
        <v>332</v>
      </c>
      <c r="R8" s="253"/>
      <c r="S8" s="253">
        <v>18</v>
      </c>
      <c r="T8" s="253">
        <v>18</v>
      </c>
      <c r="U8" s="7"/>
    </row>
    <row r="9" spans="1:21" ht="15" customHeight="1">
      <c r="A9" s="71">
        <v>5</v>
      </c>
      <c r="B9" s="74" t="e">
        <f>#REF!</f>
        <v>#REF!</v>
      </c>
      <c r="C9" s="74" t="e">
        <f>#REF!</f>
        <v>#REF!</v>
      </c>
      <c r="D9" s="72"/>
      <c r="E9" s="72" t="e">
        <f>#REF!</f>
        <v>#REF!</v>
      </c>
      <c r="F9" s="72" t="e">
        <f>#REF!</f>
        <v>#REF!</v>
      </c>
      <c r="G9" s="73" t="e">
        <f>#REF!</f>
        <v>#REF!</v>
      </c>
      <c r="H9" s="72"/>
      <c r="I9" s="72" t="e">
        <f>#REF!</f>
        <v>#REF!</v>
      </c>
      <c r="J9" s="72" t="e">
        <f>#REF!</f>
        <v>#REF!</v>
      </c>
      <c r="K9" s="73" t="e">
        <f>#REF!</f>
        <v>#REF!</v>
      </c>
      <c r="L9" s="196" t="e">
        <f>#REF!</f>
        <v>#REF!</v>
      </c>
      <c r="N9" s="7">
        <v>5</v>
      </c>
      <c r="O9" s="253" t="s">
        <v>327</v>
      </c>
      <c r="P9" s="253" t="s">
        <v>92</v>
      </c>
      <c r="Q9" s="253" t="s">
        <v>328</v>
      </c>
      <c r="R9" s="253"/>
      <c r="S9" s="253">
        <v>24</v>
      </c>
      <c r="T9" s="253">
        <v>24</v>
      </c>
      <c r="U9" s="7"/>
    </row>
    <row r="10" spans="1:21" ht="15" customHeight="1">
      <c r="A10" s="71">
        <v>6</v>
      </c>
      <c r="B10" s="74" t="e">
        <f>#REF!</f>
        <v>#REF!</v>
      </c>
      <c r="C10" s="74" t="e">
        <f>#REF!</f>
        <v>#REF!</v>
      </c>
      <c r="D10" s="72"/>
      <c r="E10" s="72" t="e">
        <f>#REF!</f>
        <v>#REF!</v>
      </c>
      <c r="F10" s="72" t="e">
        <f>#REF!</f>
        <v>#REF!</v>
      </c>
      <c r="G10" s="73" t="e">
        <f>#REF!</f>
        <v>#REF!</v>
      </c>
      <c r="H10" s="72"/>
      <c r="I10" s="72" t="e">
        <f>#REF!</f>
        <v>#REF!</v>
      </c>
      <c r="J10" s="72" t="e">
        <f>#REF!</f>
        <v>#REF!</v>
      </c>
      <c r="K10" s="73" t="e">
        <f>#REF!</f>
        <v>#REF!</v>
      </c>
      <c r="L10" s="196" t="e">
        <f>#REF!</f>
        <v>#REF!</v>
      </c>
      <c r="N10" s="7">
        <v>5</v>
      </c>
      <c r="O10" s="253" t="s">
        <v>309</v>
      </c>
      <c r="P10" s="253" t="s">
        <v>36</v>
      </c>
      <c r="Q10" s="253" t="s">
        <v>310</v>
      </c>
      <c r="R10" s="253"/>
      <c r="S10" s="253">
        <v>27</v>
      </c>
      <c r="T10" s="253">
        <v>27</v>
      </c>
      <c r="U10" s="7"/>
    </row>
    <row r="11" spans="1:21" ht="15" customHeight="1">
      <c r="A11" s="71">
        <v>7</v>
      </c>
      <c r="B11" s="74" t="e">
        <f>#REF!</f>
        <v>#REF!</v>
      </c>
      <c r="C11" s="74" t="e">
        <f>#REF!</f>
        <v>#REF!</v>
      </c>
      <c r="D11" s="72"/>
      <c r="E11" s="72" t="e">
        <f>#REF!</f>
        <v>#REF!</v>
      </c>
      <c r="F11" s="72" t="e">
        <f>#REF!</f>
        <v>#REF!</v>
      </c>
      <c r="G11" s="73" t="e">
        <f>#REF!</f>
        <v>#REF!</v>
      </c>
      <c r="H11" s="72"/>
      <c r="I11" s="72" t="e">
        <f>#REF!</f>
        <v>#REF!</v>
      </c>
      <c r="J11" s="72" t="e">
        <f>#REF!</f>
        <v>#REF!</v>
      </c>
      <c r="K11" s="73" t="e">
        <f>#REF!</f>
        <v>#REF!</v>
      </c>
      <c r="L11" s="196" t="e">
        <f>#REF!</f>
        <v>#REF!</v>
      </c>
      <c r="N11" s="7">
        <v>5</v>
      </c>
      <c r="O11" s="253" t="s">
        <v>343</v>
      </c>
      <c r="P11" s="253" t="s">
        <v>109</v>
      </c>
      <c r="Q11" s="253" t="s">
        <v>344</v>
      </c>
      <c r="R11" s="253"/>
      <c r="S11" s="253">
        <v>33</v>
      </c>
      <c r="T11" s="253">
        <v>33</v>
      </c>
      <c r="U11" s="7"/>
    </row>
    <row r="12" spans="1:21" ht="15" customHeight="1">
      <c r="A12" s="71">
        <v>8</v>
      </c>
      <c r="B12" s="74" t="e">
        <f>#REF!</f>
        <v>#REF!</v>
      </c>
      <c r="C12" s="74" t="e">
        <f>#REF!</f>
        <v>#REF!</v>
      </c>
      <c r="D12" s="72"/>
      <c r="E12" s="72" t="e">
        <f>#REF!</f>
        <v>#REF!</v>
      </c>
      <c r="F12" s="72" t="e">
        <f>#REF!</f>
        <v>#REF!</v>
      </c>
      <c r="G12" s="73" t="e">
        <f>#REF!</f>
        <v>#REF!</v>
      </c>
      <c r="H12" s="72"/>
      <c r="I12" s="72" t="e">
        <f>#REF!</f>
        <v>#REF!</v>
      </c>
      <c r="J12" s="72" t="e">
        <f>#REF!</f>
        <v>#REF!</v>
      </c>
      <c r="K12" s="73" t="e">
        <f>#REF!</f>
        <v>#REF!</v>
      </c>
      <c r="L12" s="196" t="e">
        <f>#REF!</f>
        <v>#REF!</v>
      </c>
      <c r="N12" s="7">
        <v>5</v>
      </c>
      <c r="O12" s="253" t="s">
        <v>307</v>
      </c>
      <c r="P12" s="253" t="s">
        <v>123</v>
      </c>
      <c r="Q12" s="253" t="s">
        <v>308</v>
      </c>
      <c r="R12" s="253"/>
      <c r="S12" s="253">
        <v>48</v>
      </c>
      <c r="T12" s="253">
        <v>48</v>
      </c>
      <c r="U12" s="7"/>
    </row>
    <row r="13" spans="1:21" ht="15" customHeight="1">
      <c r="A13" s="71">
        <v>9</v>
      </c>
      <c r="B13" s="74" t="e">
        <f>#REF!</f>
        <v>#REF!</v>
      </c>
      <c r="C13" s="74" t="e">
        <f>#REF!</f>
        <v>#REF!</v>
      </c>
      <c r="D13" s="72"/>
      <c r="E13" s="72" t="e">
        <f>#REF!</f>
        <v>#REF!</v>
      </c>
      <c r="F13" s="72" t="e">
        <f>#REF!</f>
        <v>#REF!</v>
      </c>
      <c r="G13" s="73" t="e">
        <f>#REF!</f>
        <v>#REF!</v>
      </c>
      <c r="H13" s="72"/>
      <c r="I13" s="72" t="e">
        <f>#REF!</f>
        <v>#REF!</v>
      </c>
      <c r="J13" s="72" t="e">
        <f>#REF!</f>
        <v>#REF!</v>
      </c>
      <c r="K13" s="73" t="e">
        <f>#REF!</f>
        <v>#REF!</v>
      </c>
      <c r="L13" s="196" t="e">
        <f>#REF!</f>
        <v>#REF!</v>
      </c>
      <c r="N13" s="7">
        <v>9</v>
      </c>
      <c r="O13" s="253" t="s">
        <v>389</v>
      </c>
      <c r="P13" s="253" t="s">
        <v>247</v>
      </c>
      <c r="Q13" s="253" t="s">
        <v>390</v>
      </c>
      <c r="R13" s="253"/>
      <c r="S13" s="253">
        <v>51</v>
      </c>
      <c r="T13" s="253">
        <v>51</v>
      </c>
      <c r="U13" s="7"/>
    </row>
    <row r="14" spans="1:21" ht="15" customHeight="1">
      <c r="A14" s="71">
        <v>10</v>
      </c>
      <c r="B14" s="74" t="e">
        <f>#REF!</f>
        <v>#REF!</v>
      </c>
      <c r="C14" s="74" t="e">
        <f>#REF!</f>
        <v>#REF!</v>
      </c>
      <c r="D14" s="72"/>
      <c r="E14" s="72" t="e">
        <f>#REF!</f>
        <v>#REF!</v>
      </c>
      <c r="F14" s="72" t="e">
        <f>#REF!</f>
        <v>#REF!</v>
      </c>
      <c r="G14" s="73" t="e">
        <f>#REF!</f>
        <v>#REF!</v>
      </c>
      <c r="H14" s="72"/>
      <c r="I14" s="72" t="e">
        <f>#REF!</f>
        <v>#REF!</v>
      </c>
      <c r="J14" s="72" t="e">
        <f>#REF!</f>
        <v>#REF!</v>
      </c>
      <c r="K14" s="73" t="e">
        <f>#REF!</f>
        <v>#REF!</v>
      </c>
      <c r="L14" s="196" t="e">
        <f>#REF!</f>
        <v>#REF!</v>
      </c>
      <c r="N14" s="7">
        <v>9</v>
      </c>
      <c r="O14" s="253" t="s">
        <v>365</v>
      </c>
      <c r="P14" s="253" t="s">
        <v>250</v>
      </c>
      <c r="Q14" s="253" t="s">
        <v>366</v>
      </c>
      <c r="R14" s="253"/>
      <c r="S14" s="253">
        <v>52</v>
      </c>
      <c r="T14" s="253">
        <v>52</v>
      </c>
      <c r="U14" s="7"/>
    </row>
    <row r="15" spans="1:21" ht="15" customHeight="1">
      <c r="A15" s="71">
        <v>11</v>
      </c>
      <c r="B15" s="74" t="e">
        <f>#REF!</f>
        <v>#REF!</v>
      </c>
      <c r="C15" s="74" t="e">
        <f>#REF!</f>
        <v>#REF!</v>
      </c>
      <c r="D15" s="72"/>
      <c r="E15" s="72" t="e">
        <f>#REF!</f>
        <v>#REF!</v>
      </c>
      <c r="F15" s="72" t="e">
        <f>#REF!</f>
        <v>#REF!</v>
      </c>
      <c r="G15" s="73" t="e">
        <f>#REF!</f>
        <v>#REF!</v>
      </c>
      <c r="H15" s="72"/>
      <c r="I15" s="72" t="e">
        <f>#REF!</f>
        <v>#REF!</v>
      </c>
      <c r="J15" s="72" t="e">
        <f>#REF!</f>
        <v>#REF!</v>
      </c>
      <c r="K15" s="73" t="e">
        <f>#REF!</f>
        <v>#REF!</v>
      </c>
      <c r="L15" s="196" t="e">
        <f>#REF!</f>
        <v>#REF!</v>
      </c>
      <c r="N15" s="7">
        <v>9</v>
      </c>
      <c r="O15" s="253" t="s">
        <v>373</v>
      </c>
      <c r="P15" s="253" t="s">
        <v>124</v>
      </c>
      <c r="Q15" s="253" t="s">
        <v>374</v>
      </c>
      <c r="R15" s="253"/>
      <c r="S15" s="253">
        <v>58</v>
      </c>
      <c r="T15" s="253">
        <v>58</v>
      </c>
      <c r="U15" s="7"/>
    </row>
    <row r="16" spans="1:21" ht="15" customHeight="1">
      <c r="A16" s="71">
        <v>12</v>
      </c>
      <c r="B16" s="74" t="e">
        <f>#REF!</f>
        <v>#REF!</v>
      </c>
      <c r="C16" s="74" t="e">
        <f>#REF!</f>
        <v>#REF!</v>
      </c>
      <c r="D16" s="72"/>
      <c r="E16" s="72" t="e">
        <f>#REF!</f>
        <v>#REF!</v>
      </c>
      <c r="F16" s="72" t="e">
        <f>#REF!</f>
        <v>#REF!</v>
      </c>
      <c r="G16" s="73" t="e">
        <f>#REF!</f>
        <v>#REF!</v>
      </c>
      <c r="H16" s="72"/>
      <c r="I16" s="72" t="e">
        <f>#REF!</f>
        <v>#REF!</v>
      </c>
      <c r="J16" s="72" t="e">
        <f>#REF!</f>
        <v>#REF!</v>
      </c>
      <c r="K16" s="73" t="e">
        <f>#REF!</f>
        <v>#REF!</v>
      </c>
      <c r="L16" s="196" t="e">
        <f>#REF!</f>
        <v>#REF!</v>
      </c>
      <c r="N16" s="7">
        <v>9</v>
      </c>
      <c r="O16" s="253" t="s">
        <v>301</v>
      </c>
      <c r="P16" s="253" t="s">
        <v>248</v>
      </c>
      <c r="Q16" s="253" t="s">
        <v>302</v>
      </c>
      <c r="R16" s="253"/>
      <c r="S16" s="253">
        <v>63</v>
      </c>
      <c r="T16" s="253">
        <v>63</v>
      </c>
      <c r="U16" s="7"/>
    </row>
    <row r="17" spans="1:21" ht="15" customHeight="1">
      <c r="A17" s="71">
        <v>13</v>
      </c>
      <c r="B17" s="74" t="e">
        <f>#REF!</f>
        <v>#REF!</v>
      </c>
      <c r="C17" s="74" t="e">
        <f>#REF!</f>
        <v>#REF!</v>
      </c>
      <c r="D17" s="72"/>
      <c r="E17" s="72" t="e">
        <f>#REF!</f>
        <v>#REF!</v>
      </c>
      <c r="F17" s="72" t="e">
        <f>#REF!</f>
        <v>#REF!</v>
      </c>
      <c r="G17" s="73" t="e">
        <f>#REF!</f>
        <v>#REF!</v>
      </c>
      <c r="H17" s="72"/>
      <c r="I17" s="72" t="e">
        <f>#REF!</f>
        <v>#REF!</v>
      </c>
      <c r="J17" s="72" t="e">
        <f>#REF!</f>
        <v>#REF!</v>
      </c>
      <c r="K17" s="73" t="e">
        <f>#REF!</f>
        <v>#REF!</v>
      </c>
      <c r="L17" s="196" t="e">
        <f>#REF!</f>
        <v>#REF!</v>
      </c>
      <c r="N17" s="7">
        <v>9</v>
      </c>
      <c r="O17" s="253" t="s">
        <v>349</v>
      </c>
      <c r="P17" s="253" t="s">
        <v>252</v>
      </c>
      <c r="Q17" s="253" t="s">
        <v>350</v>
      </c>
      <c r="R17" s="253"/>
      <c r="S17" s="253">
        <v>70</v>
      </c>
      <c r="T17" s="253">
        <v>70</v>
      </c>
      <c r="U17" s="7"/>
    </row>
    <row r="18" spans="1:21" ht="15" customHeight="1">
      <c r="A18" s="71">
        <v>14</v>
      </c>
      <c r="B18" s="74" t="e">
        <f>#REF!</f>
        <v>#REF!</v>
      </c>
      <c r="C18" s="74" t="e">
        <f>#REF!</f>
        <v>#REF!</v>
      </c>
      <c r="D18" s="72"/>
      <c r="E18" s="72" t="e">
        <f>#REF!</f>
        <v>#REF!</v>
      </c>
      <c r="F18" s="72" t="e">
        <f>#REF!</f>
        <v>#REF!</v>
      </c>
      <c r="G18" s="73" t="e">
        <f>#REF!</f>
        <v>#REF!</v>
      </c>
      <c r="H18" s="72"/>
      <c r="I18" s="72" t="e">
        <f>#REF!</f>
        <v>#REF!</v>
      </c>
      <c r="J18" s="72" t="e">
        <f>#REF!</f>
        <v>#REF!</v>
      </c>
      <c r="K18" s="73" t="e">
        <f>#REF!</f>
        <v>#REF!</v>
      </c>
      <c r="L18" s="196" t="e">
        <f>#REF!</f>
        <v>#REF!</v>
      </c>
      <c r="N18" s="7">
        <v>9</v>
      </c>
      <c r="O18" s="253" t="s">
        <v>399</v>
      </c>
      <c r="P18" s="253" t="s">
        <v>68</v>
      </c>
      <c r="Q18" s="253" t="s">
        <v>400</v>
      </c>
      <c r="R18" s="253"/>
      <c r="S18" s="253">
        <v>72</v>
      </c>
      <c r="T18" s="253">
        <v>72</v>
      </c>
      <c r="U18" s="7"/>
    </row>
    <row r="19" spans="1:21" ht="15" customHeight="1">
      <c r="A19" s="71">
        <v>15</v>
      </c>
      <c r="B19" s="74" t="e">
        <f>#REF!</f>
        <v>#REF!</v>
      </c>
      <c r="C19" s="74" t="e">
        <f>#REF!</f>
        <v>#REF!</v>
      </c>
      <c r="D19" s="72"/>
      <c r="E19" s="72" t="e">
        <f>#REF!</f>
        <v>#REF!</v>
      </c>
      <c r="F19" s="72" t="e">
        <f>#REF!</f>
        <v>#REF!</v>
      </c>
      <c r="G19" s="73" t="e">
        <f>#REF!</f>
        <v>#REF!</v>
      </c>
      <c r="H19" s="72"/>
      <c r="I19" s="72" t="e">
        <f>#REF!</f>
        <v>#REF!</v>
      </c>
      <c r="J19" s="72" t="e">
        <f>#REF!</f>
        <v>#REF!</v>
      </c>
      <c r="K19" s="73" t="e">
        <f>#REF!</f>
        <v>#REF!</v>
      </c>
      <c r="L19" s="196" t="e">
        <f>#REF!</f>
        <v>#REF!</v>
      </c>
      <c r="N19" s="7">
        <v>9</v>
      </c>
      <c r="O19" s="253" t="s">
        <v>391</v>
      </c>
      <c r="P19" s="253" t="s">
        <v>247</v>
      </c>
      <c r="Q19" s="253" t="s">
        <v>392</v>
      </c>
      <c r="R19" s="253"/>
      <c r="S19" s="253">
        <v>74</v>
      </c>
      <c r="T19" s="253">
        <v>74</v>
      </c>
      <c r="U19" s="7"/>
    </row>
    <row r="20" spans="1:21" ht="15" customHeight="1">
      <c r="A20" s="71">
        <v>16</v>
      </c>
      <c r="B20" s="74" t="e">
        <f>#REF!</f>
        <v>#REF!</v>
      </c>
      <c r="C20" s="74" t="e">
        <f>#REF!</f>
        <v>#REF!</v>
      </c>
      <c r="D20" s="72"/>
      <c r="E20" s="72" t="e">
        <f>#REF!</f>
        <v>#REF!</v>
      </c>
      <c r="F20" s="72" t="e">
        <f>#REF!</f>
        <v>#REF!</v>
      </c>
      <c r="G20" s="73" t="e">
        <f>#REF!</f>
        <v>#REF!</v>
      </c>
      <c r="H20" s="72"/>
      <c r="I20" s="72" t="e">
        <f>#REF!</f>
        <v>#REF!</v>
      </c>
      <c r="J20" s="72" t="e">
        <f>#REF!</f>
        <v>#REF!</v>
      </c>
      <c r="K20" s="73" t="e">
        <f>#REF!</f>
        <v>#REF!</v>
      </c>
      <c r="L20" s="196" t="e">
        <f>#REF!</f>
        <v>#REF!</v>
      </c>
      <c r="N20" s="7">
        <v>9</v>
      </c>
      <c r="O20" s="253" t="s">
        <v>347</v>
      </c>
      <c r="P20" s="253" t="s">
        <v>126</v>
      </c>
      <c r="Q20" s="253" t="s">
        <v>348</v>
      </c>
      <c r="R20" s="253"/>
      <c r="S20" s="253">
        <v>74.5</v>
      </c>
      <c r="T20" s="253">
        <v>74.5</v>
      </c>
      <c r="U20" s="7"/>
    </row>
    <row r="21" spans="1:21" ht="15" customHeight="1">
      <c r="A21" s="71">
        <v>17</v>
      </c>
      <c r="B21" s="74" t="e">
        <f>#REF!</f>
        <v>#REF!</v>
      </c>
      <c r="C21" s="74" t="e">
        <f>#REF!</f>
        <v>#REF!</v>
      </c>
      <c r="D21" s="72"/>
      <c r="E21" s="72" t="e">
        <f>#REF!</f>
        <v>#REF!</v>
      </c>
      <c r="F21" s="72" t="e">
        <f>#REF!</f>
        <v>#REF!</v>
      </c>
      <c r="G21" s="73" t="e">
        <f>#REF!</f>
        <v>#REF!</v>
      </c>
      <c r="H21" s="72"/>
      <c r="I21" s="72" t="e">
        <f>#REF!</f>
        <v>#REF!</v>
      </c>
      <c r="J21" s="72" t="e">
        <f>#REF!</f>
        <v>#REF!</v>
      </c>
      <c r="K21" s="73" t="e">
        <f>#REF!</f>
        <v>#REF!</v>
      </c>
      <c r="L21" s="196" t="e">
        <f>#REF!</f>
        <v>#REF!</v>
      </c>
      <c r="N21" s="7"/>
      <c r="O21" s="253" t="s">
        <v>317</v>
      </c>
      <c r="P21" s="253" t="s">
        <v>35</v>
      </c>
      <c r="Q21" s="253" t="s">
        <v>318</v>
      </c>
      <c r="R21" s="253"/>
      <c r="S21" s="253">
        <v>80</v>
      </c>
      <c r="T21" s="253">
        <v>80</v>
      </c>
      <c r="U21" s="7"/>
    </row>
    <row r="22" spans="1:21" ht="15" customHeight="1">
      <c r="A22" s="71">
        <v>18</v>
      </c>
      <c r="B22" s="74" t="e">
        <f>#REF!</f>
        <v>#REF!</v>
      </c>
      <c r="C22" s="74" t="e">
        <f>#REF!</f>
        <v>#REF!</v>
      </c>
      <c r="D22" s="72"/>
      <c r="E22" s="72" t="e">
        <f>#REF!</f>
        <v>#REF!</v>
      </c>
      <c r="F22" s="72" t="e">
        <f>#REF!</f>
        <v>#REF!</v>
      </c>
      <c r="G22" s="73" t="e">
        <f>#REF!</f>
        <v>#REF!</v>
      </c>
      <c r="H22" s="72"/>
      <c r="I22" s="72" t="e">
        <f>#REF!</f>
        <v>#REF!</v>
      </c>
      <c r="J22" s="72" t="e">
        <f>#REF!</f>
        <v>#REF!</v>
      </c>
      <c r="K22" s="73" t="e">
        <f>#REF!</f>
        <v>#REF!</v>
      </c>
      <c r="L22" s="196" t="e">
        <f>#REF!</f>
        <v>#REF!</v>
      </c>
      <c r="N22" s="7"/>
      <c r="O22" s="253" t="s">
        <v>385</v>
      </c>
      <c r="P22" s="253" t="s">
        <v>249</v>
      </c>
      <c r="Q22" s="253" t="s">
        <v>386</v>
      </c>
      <c r="R22" s="253"/>
      <c r="S22" s="253">
        <v>82</v>
      </c>
      <c r="T22" s="253">
        <v>82</v>
      </c>
      <c r="U22" s="7"/>
    </row>
    <row r="23" spans="1:21" ht="15" customHeight="1">
      <c r="A23" s="71">
        <v>19</v>
      </c>
      <c r="B23" s="74" t="e">
        <f>#REF!</f>
        <v>#REF!</v>
      </c>
      <c r="C23" s="74" t="e">
        <f>#REF!</f>
        <v>#REF!</v>
      </c>
      <c r="D23" s="72"/>
      <c r="E23" s="72" t="e">
        <f>#REF!</f>
        <v>#REF!</v>
      </c>
      <c r="F23" s="72" t="e">
        <f>#REF!</f>
        <v>#REF!</v>
      </c>
      <c r="G23" s="73" t="e">
        <f>#REF!</f>
        <v>#REF!</v>
      </c>
      <c r="H23" s="72"/>
      <c r="I23" s="72" t="e">
        <f>#REF!</f>
        <v>#REF!</v>
      </c>
      <c r="J23" s="72" t="e">
        <f>#REF!</f>
        <v>#REF!</v>
      </c>
      <c r="K23" s="73" t="e">
        <f>#REF!</f>
        <v>#REF!</v>
      </c>
      <c r="L23" s="196" t="e">
        <f>#REF!</f>
        <v>#REF!</v>
      </c>
      <c r="N23" s="7"/>
      <c r="O23" s="253" t="s">
        <v>371</v>
      </c>
      <c r="P23" s="253" t="s">
        <v>123</v>
      </c>
      <c r="Q23" s="253" t="s">
        <v>372</v>
      </c>
      <c r="R23" s="253"/>
      <c r="S23" s="253">
        <v>85</v>
      </c>
      <c r="T23" s="253">
        <v>85</v>
      </c>
      <c r="U23" s="7"/>
    </row>
    <row r="24" spans="1:21" ht="15" customHeight="1">
      <c r="A24" s="71">
        <v>20</v>
      </c>
      <c r="B24" s="74" t="e">
        <f>#REF!</f>
        <v>#REF!</v>
      </c>
      <c r="C24" s="74" t="e">
        <f>#REF!</f>
        <v>#REF!</v>
      </c>
      <c r="D24" s="72"/>
      <c r="E24" s="72" t="e">
        <f>#REF!</f>
        <v>#REF!</v>
      </c>
      <c r="F24" s="72" t="e">
        <f>#REF!</f>
        <v>#REF!</v>
      </c>
      <c r="G24" s="73" t="e">
        <f>#REF!</f>
        <v>#REF!</v>
      </c>
      <c r="H24" s="72"/>
      <c r="I24" s="72" t="e">
        <f>#REF!</f>
        <v>#REF!</v>
      </c>
      <c r="J24" s="72" t="e">
        <f>#REF!</f>
        <v>#REF!</v>
      </c>
      <c r="K24" s="73" t="e">
        <f>#REF!</f>
        <v>#REF!</v>
      </c>
      <c r="L24" s="196" t="e">
        <f>#REF!</f>
        <v>#REF!</v>
      </c>
      <c r="N24" s="7"/>
      <c r="O24" s="253" t="s">
        <v>319</v>
      </c>
      <c r="P24" s="253" t="s">
        <v>79</v>
      </c>
      <c r="Q24" s="253" t="s">
        <v>320</v>
      </c>
      <c r="R24" s="253"/>
      <c r="S24" s="253">
        <v>91</v>
      </c>
      <c r="T24" s="253">
        <v>91</v>
      </c>
      <c r="U24" s="7"/>
    </row>
    <row r="25" spans="1:21" ht="15" customHeight="1">
      <c r="A25" s="71">
        <v>21</v>
      </c>
      <c r="B25" s="74" t="e">
        <f>#REF!</f>
        <v>#REF!</v>
      </c>
      <c r="C25" s="74" t="e">
        <f>#REF!</f>
        <v>#REF!</v>
      </c>
      <c r="D25" s="72"/>
      <c r="E25" s="72" t="e">
        <f>#REF!</f>
        <v>#REF!</v>
      </c>
      <c r="F25" s="72" t="e">
        <f>#REF!</f>
        <v>#REF!</v>
      </c>
      <c r="G25" s="73" t="e">
        <f>#REF!</f>
        <v>#REF!</v>
      </c>
      <c r="H25" s="72"/>
      <c r="I25" s="72" t="e">
        <f>#REF!</f>
        <v>#REF!</v>
      </c>
      <c r="J25" s="72" t="e">
        <f>#REF!</f>
        <v>#REF!</v>
      </c>
      <c r="K25" s="73" t="e">
        <f>#REF!</f>
        <v>#REF!</v>
      </c>
      <c r="L25" s="196" t="e">
        <f>#REF!</f>
        <v>#REF!</v>
      </c>
      <c r="N25" s="7"/>
      <c r="O25" s="253" t="s">
        <v>303</v>
      </c>
      <c r="P25" s="253" t="s">
        <v>68</v>
      </c>
      <c r="Q25" s="253" t="s">
        <v>304</v>
      </c>
      <c r="R25" s="253"/>
      <c r="S25" s="253">
        <v>101</v>
      </c>
      <c r="T25" s="253">
        <v>101</v>
      </c>
      <c r="U25" s="7"/>
    </row>
    <row r="26" spans="1:21" ht="15" customHeight="1">
      <c r="A26" s="71">
        <v>22</v>
      </c>
      <c r="B26" s="74" t="e">
        <f>#REF!</f>
        <v>#REF!</v>
      </c>
      <c r="C26" s="74" t="e">
        <f>#REF!</f>
        <v>#REF!</v>
      </c>
      <c r="D26" s="72"/>
      <c r="E26" s="72" t="e">
        <f>#REF!</f>
        <v>#REF!</v>
      </c>
      <c r="F26" s="72" t="e">
        <f>#REF!</f>
        <v>#REF!</v>
      </c>
      <c r="G26" s="73" t="e">
        <f>#REF!</f>
        <v>#REF!</v>
      </c>
      <c r="H26" s="72"/>
      <c r="I26" s="72" t="e">
        <f>#REF!</f>
        <v>#REF!</v>
      </c>
      <c r="J26" s="72" t="e">
        <f>#REF!</f>
        <v>#REF!</v>
      </c>
      <c r="K26" s="73" t="e">
        <f>#REF!</f>
        <v>#REF!</v>
      </c>
      <c r="L26" s="196" t="e">
        <f>#REF!</f>
        <v>#REF!</v>
      </c>
      <c r="N26" s="7"/>
      <c r="O26" s="253" t="s">
        <v>351</v>
      </c>
      <c r="P26" s="253" t="s">
        <v>251</v>
      </c>
      <c r="Q26" s="253" t="s">
        <v>352</v>
      </c>
      <c r="R26" s="253"/>
      <c r="S26" s="253">
        <v>111</v>
      </c>
      <c r="T26" s="253">
        <v>111</v>
      </c>
      <c r="U26" s="7"/>
    </row>
    <row r="27" spans="1:21" ht="15" customHeight="1">
      <c r="A27" s="71">
        <v>23</v>
      </c>
      <c r="B27" s="74" t="e">
        <f>#REF!</f>
        <v>#REF!</v>
      </c>
      <c r="C27" s="74" t="e">
        <f>#REF!</f>
        <v>#REF!</v>
      </c>
      <c r="D27" s="72"/>
      <c r="E27" s="72" t="e">
        <f>#REF!</f>
        <v>#REF!</v>
      </c>
      <c r="F27" s="72" t="e">
        <f>#REF!</f>
        <v>#REF!</v>
      </c>
      <c r="G27" s="73" t="e">
        <f>#REF!</f>
        <v>#REF!</v>
      </c>
      <c r="H27" s="72"/>
      <c r="I27" s="72" t="e">
        <f>#REF!</f>
        <v>#REF!</v>
      </c>
      <c r="J27" s="72" t="e">
        <f>#REF!</f>
        <v>#REF!</v>
      </c>
      <c r="K27" s="73" t="e">
        <f>#REF!</f>
        <v>#REF!</v>
      </c>
      <c r="L27" s="196" t="e">
        <f>#REF!</f>
        <v>#REF!</v>
      </c>
      <c r="N27" s="7"/>
      <c r="O27" s="253" t="s">
        <v>339</v>
      </c>
      <c r="P27" s="253" t="s">
        <v>259</v>
      </c>
      <c r="Q27" s="253" t="s">
        <v>340</v>
      </c>
      <c r="R27" s="253"/>
      <c r="S27" s="253">
        <v>112</v>
      </c>
      <c r="T27" s="253">
        <v>112</v>
      </c>
      <c r="U27" s="7"/>
    </row>
    <row r="28" spans="1:21" ht="15" customHeight="1">
      <c r="A28" s="71">
        <v>24</v>
      </c>
      <c r="B28" s="74" t="e">
        <f>#REF!</f>
        <v>#REF!</v>
      </c>
      <c r="C28" s="74" t="e">
        <f>#REF!</f>
        <v>#REF!</v>
      </c>
      <c r="D28" s="72"/>
      <c r="E28" s="72" t="e">
        <f>#REF!</f>
        <v>#REF!</v>
      </c>
      <c r="F28" s="72" t="e">
        <f>#REF!</f>
        <v>#REF!</v>
      </c>
      <c r="G28" s="73" t="e">
        <f>#REF!</f>
        <v>#REF!</v>
      </c>
      <c r="H28" s="72"/>
      <c r="I28" s="72" t="e">
        <f>#REF!</f>
        <v>#REF!</v>
      </c>
      <c r="J28" s="72" t="e">
        <f>#REF!</f>
        <v>#REF!</v>
      </c>
      <c r="K28" s="73" t="e">
        <f>#REF!</f>
        <v>#REF!</v>
      </c>
      <c r="L28" s="196" t="e">
        <f>#REF!</f>
        <v>#REF!</v>
      </c>
      <c r="N28" s="7"/>
      <c r="O28" s="253" t="s">
        <v>395</v>
      </c>
      <c r="P28" s="253" t="s">
        <v>247</v>
      </c>
      <c r="Q28" s="253" t="s">
        <v>396</v>
      </c>
      <c r="R28" s="253"/>
      <c r="S28" s="253">
        <v>116</v>
      </c>
      <c r="T28" s="253">
        <v>116</v>
      </c>
      <c r="U28" s="7"/>
    </row>
    <row r="29" spans="1:21" ht="15" customHeight="1">
      <c r="A29" s="71">
        <v>25</v>
      </c>
      <c r="B29" s="74" t="e">
        <f>#REF!</f>
        <v>#REF!</v>
      </c>
      <c r="C29" s="74" t="e">
        <f>#REF!</f>
        <v>#REF!</v>
      </c>
      <c r="D29" s="72"/>
      <c r="E29" s="72" t="e">
        <f>#REF!</f>
        <v>#REF!</v>
      </c>
      <c r="F29" s="72" t="e">
        <f>#REF!</f>
        <v>#REF!</v>
      </c>
      <c r="G29" s="73" t="e">
        <f>#REF!</f>
        <v>#REF!</v>
      </c>
      <c r="H29" s="72"/>
      <c r="I29" s="72" t="e">
        <f>#REF!</f>
        <v>#REF!</v>
      </c>
      <c r="J29" s="72" t="e">
        <f>#REF!</f>
        <v>#REF!</v>
      </c>
      <c r="K29" s="73" t="e">
        <f>#REF!</f>
        <v>#REF!</v>
      </c>
      <c r="L29" s="196" t="e">
        <f>#REF!</f>
        <v>#REF!</v>
      </c>
      <c r="N29" s="7"/>
      <c r="O29" s="253" t="s">
        <v>337</v>
      </c>
      <c r="P29" s="253" t="s">
        <v>262</v>
      </c>
      <c r="Q29" s="253" t="s">
        <v>338</v>
      </c>
      <c r="R29" s="253"/>
      <c r="S29" s="253">
        <v>117</v>
      </c>
      <c r="T29" s="253">
        <v>117</v>
      </c>
      <c r="U29" s="7"/>
    </row>
    <row r="30" spans="1:21" ht="15" customHeight="1">
      <c r="A30" s="71">
        <v>26</v>
      </c>
      <c r="B30" s="74" t="e">
        <f>#REF!</f>
        <v>#REF!</v>
      </c>
      <c r="C30" s="74" t="e">
        <f>#REF!</f>
        <v>#REF!</v>
      </c>
      <c r="D30" s="72"/>
      <c r="E30" s="72" t="e">
        <f>#REF!</f>
        <v>#REF!</v>
      </c>
      <c r="F30" s="72" t="e">
        <f>#REF!</f>
        <v>#REF!</v>
      </c>
      <c r="G30" s="73" t="e">
        <f>#REF!</f>
        <v>#REF!</v>
      </c>
      <c r="H30" s="72"/>
      <c r="I30" s="72" t="e">
        <f>#REF!</f>
        <v>#REF!</v>
      </c>
      <c r="J30" s="72" t="e">
        <f>#REF!</f>
        <v>#REF!</v>
      </c>
      <c r="K30" s="73" t="e">
        <f>#REF!</f>
        <v>#REF!</v>
      </c>
      <c r="L30" s="196" t="e">
        <f>#REF!</f>
        <v>#REF!</v>
      </c>
      <c r="N30" s="7"/>
      <c r="O30" s="253" t="s">
        <v>381</v>
      </c>
      <c r="P30" s="253" t="s">
        <v>35</v>
      </c>
      <c r="Q30" s="253" t="s">
        <v>382</v>
      </c>
      <c r="R30" s="253"/>
      <c r="S30" s="253">
        <v>126</v>
      </c>
      <c r="T30" s="253">
        <v>126</v>
      </c>
      <c r="U30" s="7"/>
    </row>
    <row r="31" spans="1:21" ht="15" customHeight="1">
      <c r="A31" s="71">
        <v>27</v>
      </c>
      <c r="B31" s="74" t="e">
        <f>#REF!</f>
        <v>#REF!</v>
      </c>
      <c r="C31" s="74" t="e">
        <f>#REF!</f>
        <v>#REF!</v>
      </c>
      <c r="D31" s="72"/>
      <c r="E31" s="72" t="e">
        <f>#REF!</f>
        <v>#REF!</v>
      </c>
      <c r="F31" s="72" t="e">
        <f>#REF!</f>
        <v>#REF!</v>
      </c>
      <c r="G31" s="73" t="e">
        <f>#REF!</f>
        <v>#REF!</v>
      </c>
      <c r="H31" s="72"/>
      <c r="I31" s="72" t="e">
        <f>#REF!</f>
        <v>#REF!</v>
      </c>
      <c r="J31" s="72" t="e">
        <f>#REF!</f>
        <v>#REF!</v>
      </c>
      <c r="K31" s="73" t="e">
        <f>#REF!</f>
        <v>#REF!</v>
      </c>
      <c r="L31" s="196" t="e">
        <f>#REF!</f>
        <v>#REF!</v>
      </c>
      <c r="N31" s="7"/>
      <c r="O31" s="253" t="s">
        <v>345</v>
      </c>
      <c r="P31" s="253" t="s">
        <v>261</v>
      </c>
      <c r="Q31" s="253" t="s">
        <v>346</v>
      </c>
      <c r="R31" s="253"/>
      <c r="S31" s="253">
        <v>141</v>
      </c>
      <c r="T31" s="253">
        <v>141</v>
      </c>
      <c r="U31" s="7"/>
    </row>
    <row r="32" spans="1:21" ht="15" customHeight="1">
      <c r="A32" s="71">
        <v>28</v>
      </c>
      <c r="B32" s="74" t="e">
        <f>#REF!</f>
        <v>#REF!</v>
      </c>
      <c r="C32" s="74" t="e">
        <f>#REF!</f>
        <v>#REF!</v>
      </c>
      <c r="D32" s="72"/>
      <c r="E32" s="72" t="e">
        <f>#REF!</f>
        <v>#REF!</v>
      </c>
      <c r="F32" s="72" t="e">
        <f>#REF!</f>
        <v>#REF!</v>
      </c>
      <c r="G32" s="73" t="e">
        <f>#REF!</f>
        <v>#REF!</v>
      </c>
      <c r="H32" s="72"/>
      <c r="I32" s="72" t="e">
        <f>#REF!</f>
        <v>#REF!</v>
      </c>
      <c r="J32" s="72" t="e">
        <f>#REF!</f>
        <v>#REF!</v>
      </c>
      <c r="K32" s="73" t="e">
        <f>#REF!</f>
        <v>#REF!</v>
      </c>
      <c r="L32" s="196" t="e">
        <f>#REF!</f>
        <v>#REF!</v>
      </c>
      <c r="N32" s="7"/>
      <c r="O32" s="253" t="s">
        <v>321</v>
      </c>
      <c r="P32" s="253" t="s">
        <v>264</v>
      </c>
      <c r="Q32" s="253" t="s">
        <v>322</v>
      </c>
      <c r="R32" s="253"/>
      <c r="S32" s="253">
        <v>149.5</v>
      </c>
      <c r="T32" s="253">
        <v>149.5</v>
      </c>
      <c r="U32" s="7"/>
    </row>
    <row r="33" spans="1:21" ht="15" customHeight="1">
      <c r="A33" s="71">
        <v>29</v>
      </c>
      <c r="B33" s="74" t="e">
        <f>#REF!</f>
        <v>#REF!</v>
      </c>
      <c r="C33" s="74" t="e">
        <f>#REF!</f>
        <v>#REF!</v>
      </c>
      <c r="D33" s="72"/>
      <c r="E33" s="72" t="e">
        <f>#REF!</f>
        <v>#REF!</v>
      </c>
      <c r="F33" s="72" t="e">
        <f>#REF!</f>
        <v>#REF!</v>
      </c>
      <c r="G33" s="73" t="e">
        <f>#REF!</f>
        <v>#REF!</v>
      </c>
      <c r="H33" s="72"/>
      <c r="I33" s="72" t="e">
        <f>#REF!</f>
        <v>#REF!</v>
      </c>
      <c r="J33" s="72" t="e">
        <f>#REF!</f>
        <v>#REF!</v>
      </c>
      <c r="K33" s="73" t="e">
        <f>#REF!</f>
        <v>#REF!</v>
      </c>
      <c r="L33" s="196" t="e">
        <f>#REF!</f>
        <v>#REF!</v>
      </c>
      <c r="N33" s="7"/>
      <c r="O33" s="253" t="s">
        <v>333</v>
      </c>
      <c r="P33" s="253" t="s">
        <v>125</v>
      </c>
      <c r="Q33" s="253" t="s">
        <v>334</v>
      </c>
      <c r="R33" s="253"/>
      <c r="S33" s="253">
        <v>153.5</v>
      </c>
      <c r="T33" s="253">
        <v>153.5</v>
      </c>
      <c r="U33" s="7"/>
    </row>
    <row r="34" spans="1:21" ht="15" customHeight="1">
      <c r="A34" s="71">
        <v>30</v>
      </c>
      <c r="B34" s="74" t="e">
        <f>#REF!</f>
        <v>#REF!</v>
      </c>
      <c r="C34" s="74" t="e">
        <f>#REF!</f>
        <v>#REF!</v>
      </c>
      <c r="D34" s="72"/>
      <c r="E34" s="72" t="e">
        <f>#REF!</f>
        <v>#REF!</v>
      </c>
      <c r="F34" s="72" t="e">
        <f>#REF!</f>
        <v>#REF!</v>
      </c>
      <c r="G34" s="73" t="e">
        <f>#REF!</f>
        <v>#REF!</v>
      </c>
      <c r="H34" s="72"/>
      <c r="I34" s="72" t="e">
        <f>#REF!</f>
        <v>#REF!</v>
      </c>
      <c r="J34" s="72" t="e">
        <f>#REF!</f>
        <v>#REF!</v>
      </c>
      <c r="K34" s="73" t="e">
        <f>#REF!</f>
        <v>#REF!</v>
      </c>
      <c r="L34" s="196" t="e">
        <f>#REF!</f>
        <v>#REF!</v>
      </c>
      <c r="N34" s="7"/>
      <c r="O34" s="253" t="s">
        <v>375</v>
      </c>
      <c r="P34" s="253" t="s">
        <v>35</v>
      </c>
      <c r="Q34" s="253" t="s">
        <v>376</v>
      </c>
      <c r="R34" s="253"/>
      <c r="S34" s="253">
        <v>158</v>
      </c>
      <c r="T34" s="253">
        <v>158</v>
      </c>
      <c r="U34" s="7"/>
    </row>
    <row r="35" spans="1:21" ht="15" customHeight="1">
      <c r="A35" s="71">
        <v>31</v>
      </c>
      <c r="B35" s="74" t="e">
        <f>#REF!</f>
        <v>#REF!</v>
      </c>
      <c r="C35" s="74" t="e">
        <f>#REF!</f>
        <v>#REF!</v>
      </c>
      <c r="D35" s="72"/>
      <c r="E35" s="72" t="e">
        <f>#REF!</f>
        <v>#REF!</v>
      </c>
      <c r="F35" s="72" t="e">
        <f>#REF!</f>
        <v>#REF!</v>
      </c>
      <c r="G35" s="73" t="e">
        <f>#REF!</f>
        <v>#REF!</v>
      </c>
      <c r="H35" s="72"/>
      <c r="I35" s="72" t="e">
        <f>#REF!</f>
        <v>#REF!</v>
      </c>
      <c r="J35" s="72" t="e">
        <f>#REF!</f>
        <v>#REF!</v>
      </c>
      <c r="K35" s="73" t="e">
        <f>#REF!</f>
        <v>#REF!</v>
      </c>
      <c r="L35" s="196" t="e">
        <f>#REF!</f>
        <v>#REF!</v>
      </c>
      <c r="N35" s="7"/>
      <c r="O35" s="253" t="s">
        <v>377</v>
      </c>
      <c r="P35" s="253" t="s">
        <v>256</v>
      </c>
      <c r="Q35" s="253" t="s">
        <v>378</v>
      </c>
      <c r="R35" s="253"/>
      <c r="S35" s="253">
        <v>172.5</v>
      </c>
      <c r="T35" s="253">
        <v>172.5</v>
      </c>
      <c r="U35" s="7"/>
    </row>
    <row r="36" spans="1:21" ht="15" customHeight="1">
      <c r="A36" s="71">
        <v>32</v>
      </c>
      <c r="B36" s="74" t="e">
        <f>#REF!</f>
        <v>#REF!</v>
      </c>
      <c r="C36" s="74" t="e">
        <f>#REF!</f>
        <v>#REF!</v>
      </c>
      <c r="D36" s="72"/>
      <c r="E36" s="72" t="e">
        <f>#REF!</f>
        <v>#REF!</v>
      </c>
      <c r="F36" s="72" t="e">
        <f>#REF!</f>
        <v>#REF!</v>
      </c>
      <c r="G36" s="73" t="e">
        <f>#REF!</f>
        <v>#REF!</v>
      </c>
      <c r="H36" s="72"/>
      <c r="I36" s="72" t="e">
        <f>#REF!</f>
        <v>#REF!</v>
      </c>
      <c r="J36" s="72" t="e">
        <f>#REF!</f>
        <v>#REF!</v>
      </c>
      <c r="K36" s="73" t="e">
        <f>#REF!</f>
        <v>#REF!</v>
      </c>
      <c r="L36" s="196" t="e">
        <f>#REF!</f>
        <v>#REF!</v>
      </c>
      <c r="N36" s="7"/>
      <c r="O36" s="253" t="s">
        <v>361</v>
      </c>
      <c r="P36" s="253" t="s">
        <v>269</v>
      </c>
      <c r="Q36" s="253" t="s">
        <v>362</v>
      </c>
      <c r="R36" s="253"/>
      <c r="S36" s="253">
        <v>176</v>
      </c>
      <c r="T36" s="253">
        <v>176</v>
      </c>
      <c r="U36" s="7"/>
    </row>
    <row r="37" spans="1:20" ht="15" customHeight="1">
      <c r="A37" s="71">
        <v>33</v>
      </c>
      <c r="B37" s="74" t="e">
        <f>#REF!</f>
        <v>#REF!</v>
      </c>
      <c r="C37" s="74" t="e">
        <f>#REF!</f>
        <v>#REF!</v>
      </c>
      <c r="D37" s="72"/>
      <c r="E37" s="72" t="e">
        <f>#REF!</f>
        <v>#REF!</v>
      </c>
      <c r="F37" s="72" t="e">
        <f>#REF!</f>
        <v>#REF!</v>
      </c>
      <c r="G37" s="73" t="e">
        <f>#REF!</f>
        <v>#REF!</v>
      </c>
      <c r="H37" s="72"/>
      <c r="I37" s="72" t="e">
        <f>#REF!</f>
        <v>#REF!</v>
      </c>
      <c r="J37" s="72" t="e">
        <f>#REF!</f>
        <v>#REF!</v>
      </c>
      <c r="K37" s="73" t="e">
        <f>#REF!</f>
        <v>#REF!</v>
      </c>
      <c r="L37" s="196" t="e">
        <f>#REF!</f>
        <v>#REF!</v>
      </c>
      <c r="N37" s="7"/>
      <c r="O37" s="253" t="s">
        <v>403</v>
      </c>
      <c r="P37" s="253" t="s">
        <v>66</v>
      </c>
      <c r="Q37" s="253" t="s">
        <v>404</v>
      </c>
      <c r="R37" s="253"/>
      <c r="S37" s="253">
        <v>184.5</v>
      </c>
      <c r="T37" s="253">
        <v>184.5</v>
      </c>
    </row>
    <row r="38" spans="1:20" ht="15" customHeight="1">
      <c r="A38" s="71">
        <v>34</v>
      </c>
      <c r="B38" s="74" t="e">
        <f>#REF!</f>
        <v>#REF!</v>
      </c>
      <c r="C38" s="74" t="e">
        <f>#REF!</f>
        <v>#REF!</v>
      </c>
      <c r="D38" s="72"/>
      <c r="E38" s="72" t="e">
        <f>#REF!</f>
        <v>#REF!</v>
      </c>
      <c r="F38" s="72" t="e">
        <f>#REF!</f>
        <v>#REF!</v>
      </c>
      <c r="G38" s="73" t="e">
        <f>#REF!</f>
        <v>#REF!</v>
      </c>
      <c r="H38" s="72"/>
      <c r="I38" s="72" t="e">
        <f>#REF!</f>
        <v>#REF!</v>
      </c>
      <c r="J38" s="72" t="e">
        <f>#REF!</f>
        <v>#REF!</v>
      </c>
      <c r="K38" s="73" t="e">
        <f>#REF!</f>
        <v>#REF!</v>
      </c>
      <c r="L38" s="196" t="e">
        <f>#REF!</f>
        <v>#REF!</v>
      </c>
      <c r="N38" s="7"/>
      <c r="O38" s="253" t="s">
        <v>311</v>
      </c>
      <c r="P38" s="253" t="s">
        <v>36</v>
      </c>
      <c r="Q38" s="253" t="s">
        <v>312</v>
      </c>
      <c r="R38" s="253"/>
      <c r="S38" s="253">
        <v>189</v>
      </c>
      <c r="T38" s="253">
        <v>189</v>
      </c>
    </row>
    <row r="39" spans="1:20" ht="15" customHeight="1">
      <c r="A39" s="71">
        <v>35</v>
      </c>
      <c r="B39" s="74" t="e">
        <f>#REF!</f>
        <v>#REF!</v>
      </c>
      <c r="C39" s="74" t="e">
        <f>#REF!</f>
        <v>#REF!</v>
      </c>
      <c r="D39" s="72"/>
      <c r="E39" s="72" t="e">
        <f>#REF!</f>
        <v>#REF!</v>
      </c>
      <c r="F39" s="72" t="e">
        <f>#REF!</f>
        <v>#REF!</v>
      </c>
      <c r="G39" s="73" t="e">
        <f>#REF!</f>
        <v>#REF!</v>
      </c>
      <c r="H39" s="72"/>
      <c r="I39" s="72" t="e">
        <f>#REF!</f>
        <v>#REF!</v>
      </c>
      <c r="J39" s="72" t="e">
        <f>#REF!</f>
        <v>#REF!</v>
      </c>
      <c r="K39" s="73" t="e">
        <f>#REF!</f>
        <v>#REF!</v>
      </c>
      <c r="L39" s="196" t="e">
        <f>#REF!</f>
        <v>#REF!</v>
      </c>
      <c r="N39" s="7"/>
      <c r="O39" s="253" t="s">
        <v>329</v>
      </c>
      <c r="P39" s="253" t="s">
        <v>260</v>
      </c>
      <c r="Q39" s="253" t="s">
        <v>330</v>
      </c>
      <c r="R39" s="253"/>
      <c r="S39" s="253">
        <v>190</v>
      </c>
      <c r="T39" s="253">
        <v>190</v>
      </c>
    </row>
    <row r="40" spans="1:20" ht="15" customHeight="1">
      <c r="A40" s="71">
        <v>36</v>
      </c>
      <c r="B40" s="74" t="e">
        <f>#REF!</f>
        <v>#REF!</v>
      </c>
      <c r="C40" s="74" t="e">
        <f>#REF!</f>
        <v>#REF!</v>
      </c>
      <c r="D40" s="72"/>
      <c r="E40" s="72" t="e">
        <f>#REF!</f>
        <v>#REF!</v>
      </c>
      <c r="F40" s="72" t="e">
        <f>#REF!</f>
        <v>#REF!</v>
      </c>
      <c r="G40" s="73" t="e">
        <f>#REF!</f>
        <v>#REF!</v>
      </c>
      <c r="H40" s="72"/>
      <c r="I40" s="72" t="e">
        <f>#REF!</f>
        <v>#REF!</v>
      </c>
      <c r="J40" s="72" t="e">
        <f>#REF!</f>
        <v>#REF!</v>
      </c>
      <c r="K40" s="73" t="e">
        <f>#REF!</f>
        <v>#REF!</v>
      </c>
      <c r="L40" s="196" t="e">
        <f>#REF!</f>
        <v>#REF!</v>
      </c>
      <c r="N40" s="7"/>
      <c r="O40" s="253" t="s">
        <v>363</v>
      </c>
      <c r="P40" s="253" t="s">
        <v>273</v>
      </c>
      <c r="Q40" s="253" t="s">
        <v>364</v>
      </c>
      <c r="R40" s="253"/>
      <c r="S40" s="253">
        <v>193</v>
      </c>
      <c r="T40" s="253">
        <v>193</v>
      </c>
    </row>
    <row r="41" spans="1:20" ht="15" customHeight="1">
      <c r="A41" s="71">
        <v>37</v>
      </c>
      <c r="B41" s="74" t="e">
        <f>#REF!</f>
        <v>#REF!</v>
      </c>
      <c r="C41" s="74" t="e">
        <f>#REF!</f>
        <v>#REF!</v>
      </c>
      <c r="D41" s="72"/>
      <c r="E41" s="72" t="e">
        <f>#REF!</f>
        <v>#REF!</v>
      </c>
      <c r="F41" s="72" t="e">
        <f>#REF!</f>
        <v>#REF!</v>
      </c>
      <c r="G41" s="73" t="e">
        <f>#REF!</f>
        <v>#REF!</v>
      </c>
      <c r="H41" s="72"/>
      <c r="I41" s="72" t="e">
        <f>#REF!</f>
        <v>#REF!</v>
      </c>
      <c r="J41" s="72" t="e">
        <f>#REF!</f>
        <v>#REF!</v>
      </c>
      <c r="K41" s="73" t="e">
        <f>#REF!</f>
        <v>#REF!</v>
      </c>
      <c r="L41" s="196" t="e">
        <f>#REF!</f>
        <v>#REF!</v>
      </c>
      <c r="N41" s="7"/>
      <c r="O41" s="253" t="s">
        <v>313</v>
      </c>
      <c r="P41" s="253" t="s">
        <v>263</v>
      </c>
      <c r="Q41" s="253" t="s">
        <v>314</v>
      </c>
      <c r="R41" s="253"/>
      <c r="S41" s="253">
        <v>194</v>
      </c>
      <c r="T41" s="253">
        <v>194</v>
      </c>
    </row>
    <row r="42" spans="1:20" ht="15" customHeight="1">
      <c r="A42" s="71">
        <v>38</v>
      </c>
      <c r="B42" s="74" t="e">
        <f>#REF!</f>
        <v>#REF!</v>
      </c>
      <c r="C42" s="74" t="e">
        <f>#REF!</f>
        <v>#REF!</v>
      </c>
      <c r="D42" s="72"/>
      <c r="E42" s="72" t="e">
        <f>#REF!</f>
        <v>#REF!</v>
      </c>
      <c r="F42" s="72" t="e">
        <f>#REF!</f>
        <v>#REF!</v>
      </c>
      <c r="G42" s="73" t="e">
        <f>#REF!</f>
        <v>#REF!</v>
      </c>
      <c r="H42" s="72"/>
      <c r="I42" s="72" t="e">
        <f>#REF!</f>
        <v>#REF!</v>
      </c>
      <c r="J42" s="72" t="e">
        <f>#REF!</f>
        <v>#REF!</v>
      </c>
      <c r="K42" s="73" t="e">
        <f>#REF!</f>
        <v>#REF!</v>
      </c>
      <c r="L42" s="196" t="e">
        <f>#REF!</f>
        <v>#REF!</v>
      </c>
      <c r="N42" s="7"/>
      <c r="O42" s="253" t="s">
        <v>323</v>
      </c>
      <c r="P42" s="253" t="s">
        <v>271</v>
      </c>
      <c r="Q42" s="253" t="s">
        <v>324</v>
      </c>
      <c r="R42" s="253"/>
      <c r="S42" s="253">
        <v>212</v>
      </c>
      <c r="T42" s="253">
        <v>212</v>
      </c>
    </row>
    <row r="43" spans="1:20" ht="15" customHeight="1">
      <c r="A43" s="71">
        <v>39</v>
      </c>
      <c r="B43" s="74" t="e">
        <f>#REF!</f>
        <v>#REF!</v>
      </c>
      <c r="C43" s="74" t="e">
        <f>#REF!</f>
        <v>#REF!</v>
      </c>
      <c r="D43" s="72"/>
      <c r="E43" s="72" t="e">
        <f>#REF!</f>
        <v>#REF!</v>
      </c>
      <c r="F43" s="72" t="e">
        <f>#REF!</f>
        <v>#REF!</v>
      </c>
      <c r="G43" s="73" t="e">
        <f>#REF!</f>
        <v>#REF!</v>
      </c>
      <c r="H43" s="72"/>
      <c r="I43" s="72" t="e">
        <f>#REF!</f>
        <v>#REF!</v>
      </c>
      <c r="J43" s="72" t="e">
        <f>#REF!</f>
        <v>#REF!</v>
      </c>
      <c r="K43" s="73" t="e">
        <f>#REF!</f>
        <v>#REF!</v>
      </c>
      <c r="L43" s="196" t="e">
        <f>#REF!</f>
        <v>#REF!</v>
      </c>
      <c r="N43" s="7"/>
      <c r="O43" s="253" t="s">
        <v>353</v>
      </c>
      <c r="P43" s="253" t="s">
        <v>127</v>
      </c>
      <c r="Q43" s="253" t="s">
        <v>354</v>
      </c>
      <c r="R43" s="253"/>
      <c r="S43" s="253">
        <v>218</v>
      </c>
      <c r="T43" s="253">
        <v>218</v>
      </c>
    </row>
    <row r="44" spans="1:20" ht="15" customHeight="1">
      <c r="A44" s="71">
        <v>40</v>
      </c>
      <c r="B44" s="74" t="e">
        <f>#REF!</f>
        <v>#REF!</v>
      </c>
      <c r="C44" s="74" t="e">
        <f>#REF!</f>
        <v>#REF!</v>
      </c>
      <c r="D44" s="72"/>
      <c r="E44" s="72" t="e">
        <f>#REF!</f>
        <v>#REF!</v>
      </c>
      <c r="F44" s="72" t="e">
        <f>#REF!</f>
        <v>#REF!</v>
      </c>
      <c r="G44" s="73" t="e">
        <f>#REF!</f>
        <v>#REF!</v>
      </c>
      <c r="H44" s="72"/>
      <c r="I44" s="72" t="e">
        <f>#REF!</f>
        <v>#REF!</v>
      </c>
      <c r="J44" s="72" t="e">
        <f>#REF!</f>
        <v>#REF!</v>
      </c>
      <c r="K44" s="73" t="e">
        <f>#REF!</f>
        <v>#REF!</v>
      </c>
      <c r="L44" s="196" t="e">
        <f>#REF!</f>
        <v>#REF!</v>
      </c>
      <c r="N44" s="7"/>
      <c r="O44" s="253" t="s">
        <v>335</v>
      </c>
      <c r="P44" s="253" t="s">
        <v>125</v>
      </c>
      <c r="Q44" s="253" t="s">
        <v>336</v>
      </c>
      <c r="R44" s="253"/>
      <c r="S44" s="253">
        <v>221</v>
      </c>
      <c r="T44" s="253">
        <v>221</v>
      </c>
    </row>
    <row r="45" spans="1:20" ht="15" customHeight="1">
      <c r="A45" s="71">
        <v>41</v>
      </c>
      <c r="B45" s="74" t="e">
        <f>#REF!</f>
        <v>#REF!</v>
      </c>
      <c r="C45" s="74" t="e">
        <f>#REF!</f>
        <v>#REF!</v>
      </c>
      <c r="D45" s="72"/>
      <c r="E45" s="72" t="e">
        <f>#REF!</f>
        <v>#REF!</v>
      </c>
      <c r="F45" s="72" t="e">
        <f>#REF!</f>
        <v>#REF!</v>
      </c>
      <c r="G45" s="73" t="e">
        <f>#REF!</f>
        <v>#REF!</v>
      </c>
      <c r="H45" s="72"/>
      <c r="I45" s="72" t="e">
        <f>#REF!</f>
        <v>#REF!</v>
      </c>
      <c r="J45" s="72" t="e">
        <f>#REF!</f>
        <v>#REF!</v>
      </c>
      <c r="K45" s="73" t="e">
        <f>#REF!</f>
        <v>#REF!</v>
      </c>
      <c r="L45" s="196" t="e">
        <f>#REF!</f>
        <v>#REF!</v>
      </c>
      <c r="N45" s="7"/>
      <c r="O45" s="253" t="s">
        <v>393</v>
      </c>
      <c r="P45" s="253" t="s">
        <v>247</v>
      </c>
      <c r="Q45" s="253" t="s">
        <v>394</v>
      </c>
      <c r="R45" s="253"/>
      <c r="S45" s="253">
        <v>1025</v>
      </c>
      <c r="T45" s="253">
        <v>1025</v>
      </c>
    </row>
    <row r="46" spans="1:20" ht="15" customHeight="1">
      <c r="A46" s="71">
        <v>42</v>
      </c>
      <c r="B46" s="74" t="e">
        <f>#REF!</f>
        <v>#REF!</v>
      </c>
      <c r="C46" s="74" t="e">
        <f>#REF!</f>
        <v>#REF!</v>
      </c>
      <c r="D46" s="72"/>
      <c r="E46" s="72" t="e">
        <f>#REF!</f>
        <v>#REF!</v>
      </c>
      <c r="F46" s="72" t="e">
        <f>#REF!</f>
        <v>#REF!</v>
      </c>
      <c r="G46" s="73" t="e">
        <f>#REF!</f>
        <v>#REF!</v>
      </c>
      <c r="H46" s="72"/>
      <c r="I46" s="72" t="e">
        <f>#REF!</f>
        <v>#REF!</v>
      </c>
      <c r="J46" s="72" t="e">
        <f>#REF!</f>
        <v>#REF!</v>
      </c>
      <c r="K46" s="73" t="e">
        <f>#REF!</f>
        <v>#REF!</v>
      </c>
      <c r="L46" s="196" t="e">
        <f>#REF!</f>
        <v>#REF!</v>
      </c>
      <c r="N46" s="7"/>
      <c r="O46" s="253" t="s">
        <v>407</v>
      </c>
      <c r="P46" s="253" t="s">
        <v>267</v>
      </c>
      <c r="Q46" s="253" t="s">
        <v>408</v>
      </c>
      <c r="R46" s="253"/>
      <c r="S46" s="253">
        <v>1062</v>
      </c>
      <c r="T46" s="253">
        <v>1062</v>
      </c>
    </row>
    <row r="47" spans="1:20" ht="15" customHeight="1">
      <c r="A47" s="71">
        <v>43</v>
      </c>
      <c r="B47" s="74" t="e">
        <f>#REF!</f>
        <v>#REF!</v>
      </c>
      <c r="C47" s="74" t="e">
        <f>#REF!</f>
        <v>#REF!</v>
      </c>
      <c r="D47" s="72"/>
      <c r="E47" s="72" t="e">
        <f>#REF!</f>
        <v>#REF!</v>
      </c>
      <c r="F47" s="72" t="e">
        <f>#REF!</f>
        <v>#REF!</v>
      </c>
      <c r="G47" s="73" t="e">
        <f>#REF!</f>
        <v>#REF!</v>
      </c>
      <c r="H47" s="72"/>
      <c r="I47" s="72" t="e">
        <f>#REF!</f>
        <v>#REF!</v>
      </c>
      <c r="J47" s="72" t="e">
        <f>#REF!</f>
        <v>#REF!</v>
      </c>
      <c r="K47" s="73" t="e">
        <f>#REF!</f>
        <v>#REF!</v>
      </c>
      <c r="L47" s="196" t="e">
        <f>#REF!</f>
        <v>#REF!</v>
      </c>
      <c r="N47" s="7"/>
      <c r="O47" s="253" t="s">
        <v>387</v>
      </c>
      <c r="P47" s="253" t="s">
        <v>96</v>
      </c>
      <c r="Q47" s="253" t="s">
        <v>388</v>
      </c>
      <c r="R47" s="253"/>
      <c r="S47" s="253">
        <v>1077</v>
      </c>
      <c r="T47" s="253">
        <v>1077</v>
      </c>
    </row>
    <row r="48" spans="1:20" ht="15" customHeight="1">
      <c r="A48" s="71">
        <v>44</v>
      </c>
      <c r="B48" s="74" t="e">
        <f>#REF!</f>
        <v>#REF!</v>
      </c>
      <c r="C48" s="74" t="e">
        <f>#REF!</f>
        <v>#REF!</v>
      </c>
      <c r="D48" s="72"/>
      <c r="E48" s="72" t="e">
        <f>#REF!</f>
        <v>#REF!</v>
      </c>
      <c r="F48" s="72" t="e">
        <f>#REF!</f>
        <v>#REF!</v>
      </c>
      <c r="G48" s="73" t="e">
        <f>#REF!</f>
        <v>#REF!</v>
      </c>
      <c r="H48" s="72"/>
      <c r="I48" s="72" t="e">
        <f>#REF!</f>
        <v>#REF!</v>
      </c>
      <c r="J48" s="72" t="e">
        <f>#REF!</f>
        <v>#REF!</v>
      </c>
      <c r="K48" s="73" t="e">
        <f>#REF!</f>
        <v>#REF!</v>
      </c>
      <c r="L48" s="196" t="e">
        <f>#REF!</f>
        <v>#REF!</v>
      </c>
      <c r="N48" s="7"/>
      <c r="O48" s="253" t="s">
        <v>397</v>
      </c>
      <c r="P48" s="253" t="s">
        <v>247</v>
      </c>
      <c r="Q48" s="253" t="s">
        <v>398</v>
      </c>
      <c r="R48" s="253"/>
      <c r="S48" s="253">
        <v>1088.5</v>
      </c>
      <c r="T48" s="253">
        <v>1088.5</v>
      </c>
    </row>
    <row r="49" spans="1:20" ht="15" customHeight="1">
      <c r="A49" s="71">
        <v>45</v>
      </c>
      <c r="B49" s="74" t="e">
        <f>#REF!</f>
        <v>#REF!</v>
      </c>
      <c r="C49" s="74" t="e">
        <f>#REF!</f>
        <v>#REF!</v>
      </c>
      <c r="D49" s="72"/>
      <c r="E49" s="72" t="e">
        <f>#REF!</f>
        <v>#REF!</v>
      </c>
      <c r="F49" s="72" t="e">
        <f>#REF!</f>
        <v>#REF!</v>
      </c>
      <c r="G49" s="73" t="e">
        <f>#REF!</f>
        <v>#REF!</v>
      </c>
      <c r="H49" s="72"/>
      <c r="I49" s="72" t="e">
        <f>#REF!</f>
        <v>#REF!</v>
      </c>
      <c r="J49" s="72" t="e">
        <f>#REF!</f>
        <v>#REF!</v>
      </c>
      <c r="K49" s="73" t="e">
        <f>#REF!</f>
        <v>#REF!</v>
      </c>
      <c r="L49" s="196" t="e">
        <f>#REF!</f>
        <v>#REF!</v>
      </c>
      <c r="N49" s="7"/>
      <c r="O49" s="253" t="s">
        <v>359</v>
      </c>
      <c r="P49" s="253" t="s">
        <v>275</v>
      </c>
      <c r="Q49" s="253" t="s">
        <v>360</v>
      </c>
      <c r="R49" s="253"/>
      <c r="S49" s="253">
        <v>1099</v>
      </c>
      <c r="T49" s="253">
        <v>1099</v>
      </c>
    </row>
    <row r="50" spans="1:20" ht="15" customHeight="1">
      <c r="A50" s="71">
        <v>46</v>
      </c>
      <c r="B50" s="74" t="e">
        <f>#REF!</f>
        <v>#REF!</v>
      </c>
      <c r="C50" s="74" t="e">
        <f>#REF!</f>
        <v>#REF!</v>
      </c>
      <c r="D50" s="72"/>
      <c r="E50" s="72" t="e">
        <f>#REF!</f>
        <v>#REF!</v>
      </c>
      <c r="F50" s="72" t="e">
        <f>#REF!</f>
        <v>#REF!</v>
      </c>
      <c r="G50" s="73" t="e">
        <f>#REF!</f>
        <v>#REF!</v>
      </c>
      <c r="H50" s="72"/>
      <c r="I50" s="72" t="e">
        <f>#REF!</f>
        <v>#REF!</v>
      </c>
      <c r="J50" s="72" t="e">
        <f>#REF!</f>
        <v>#REF!</v>
      </c>
      <c r="K50" s="73" t="e">
        <f>#REF!</f>
        <v>#REF!</v>
      </c>
      <c r="L50" s="196" t="e">
        <f>#REF!</f>
        <v>#REF!</v>
      </c>
      <c r="N50" s="7"/>
      <c r="O50" s="253" t="s">
        <v>405</v>
      </c>
      <c r="P50" s="253" t="s">
        <v>276</v>
      </c>
      <c r="Q50" s="253" t="s">
        <v>406</v>
      </c>
      <c r="R50" s="253"/>
      <c r="S50" s="253">
        <v>1103</v>
      </c>
      <c r="T50" s="253">
        <v>1103</v>
      </c>
    </row>
    <row r="51" spans="1:20" ht="15" customHeight="1">
      <c r="A51" s="71">
        <v>47</v>
      </c>
      <c r="B51" s="74" t="e">
        <f>#REF!</f>
        <v>#REF!</v>
      </c>
      <c r="C51" s="74" t="e">
        <f>#REF!</f>
        <v>#REF!</v>
      </c>
      <c r="D51" s="72"/>
      <c r="E51" s="72" t="e">
        <f>#REF!</f>
        <v>#REF!</v>
      </c>
      <c r="F51" s="72" t="e">
        <f>#REF!</f>
        <v>#REF!</v>
      </c>
      <c r="G51" s="73" t="e">
        <f>#REF!</f>
        <v>#REF!</v>
      </c>
      <c r="H51" s="72"/>
      <c r="I51" s="72" t="e">
        <f>#REF!</f>
        <v>#REF!</v>
      </c>
      <c r="J51" s="72" t="e">
        <f>#REF!</f>
        <v>#REF!</v>
      </c>
      <c r="K51" s="73" t="e">
        <f>#REF!</f>
        <v>#REF!</v>
      </c>
      <c r="L51" s="196" t="e">
        <f>#REF!</f>
        <v>#REF!</v>
      </c>
      <c r="N51" s="7"/>
      <c r="O51" s="253" t="s">
        <v>401</v>
      </c>
      <c r="P51" s="253" t="s">
        <v>68</v>
      </c>
      <c r="Q51" s="253" t="s">
        <v>402</v>
      </c>
      <c r="R51" s="253"/>
      <c r="S51" s="253">
        <v>1107</v>
      </c>
      <c r="T51" s="253">
        <v>1107</v>
      </c>
    </row>
    <row r="52" spans="1:20" ht="15" customHeight="1">
      <c r="A52" s="71">
        <v>48</v>
      </c>
      <c r="B52" s="74" t="e">
        <f>#REF!</f>
        <v>#REF!</v>
      </c>
      <c r="C52" s="74" t="e">
        <f>#REF!</f>
        <v>#REF!</v>
      </c>
      <c r="D52" s="72"/>
      <c r="E52" s="72" t="e">
        <f>#REF!</f>
        <v>#REF!</v>
      </c>
      <c r="F52" s="72" t="e">
        <f>#REF!</f>
        <v>#REF!</v>
      </c>
      <c r="G52" s="73" t="e">
        <f>#REF!</f>
        <v>#REF!</v>
      </c>
      <c r="H52" s="72"/>
      <c r="I52" s="72" t="e">
        <f>#REF!</f>
        <v>#REF!</v>
      </c>
      <c r="J52" s="72" t="e">
        <f>#REF!</f>
        <v>#REF!</v>
      </c>
      <c r="K52" s="73" t="e">
        <f>#REF!</f>
        <v>#REF!</v>
      </c>
      <c r="L52" s="196" t="e">
        <f>#REF!</f>
        <v>#REF!</v>
      </c>
      <c r="N52" s="7"/>
      <c r="O52" s="253" t="s">
        <v>305</v>
      </c>
      <c r="P52" s="253" t="s">
        <v>118</v>
      </c>
      <c r="Q52" s="253" t="s">
        <v>306</v>
      </c>
      <c r="R52" s="253"/>
      <c r="S52" s="253">
        <v>1117</v>
      </c>
      <c r="T52" s="253">
        <v>1117</v>
      </c>
    </row>
    <row r="53" spans="1:20" ht="15" customHeight="1">
      <c r="A53" s="71">
        <v>49</v>
      </c>
      <c r="B53" s="74" t="e">
        <f>#REF!</f>
        <v>#REF!</v>
      </c>
      <c r="C53" s="74" t="e">
        <f>#REF!</f>
        <v>#REF!</v>
      </c>
      <c r="D53" s="72"/>
      <c r="E53" s="72" t="e">
        <f>#REF!</f>
        <v>#REF!</v>
      </c>
      <c r="F53" s="72" t="e">
        <f>#REF!</f>
        <v>#REF!</v>
      </c>
      <c r="G53" s="73" t="e">
        <f>#REF!</f>
        <v>#REF!</v>
      </c>
      <c r="H53" s="72"/>
      <c r="I53" s="72" t="e">
        <f>#REF!</f>
        <v>#REF!</v>
      </c>
      <c r="J53" s="72" t="e">
        <f>#REF!</f>
        <v>#REF!</v>
      </c>
      <c r="K53" s="73" t="e">
        <f>#REF!</f>
        <v>#REF!</v>
      </c>
      <c r="L53" s="196" t="e">
        <f>#REF!</f>
        <v>#REF!</v>
      </c>
      <c r="N53" s="7"/>
      <c r="O53" s="253" t="s">
        <v>369</v>
      </c>
      <c r="P53" s="253" t="s">
        <v>279</v>
      </c>
      <c r="Q53" s="253" t="s">
        <v>370</v>
      </c>
      <c r="R53" s="253"/>
      <c r="S53" s="253">
        <v>1129</v>
      </c>
      <c r="T53" s="253">
        <v>1129</v>
      </c>
    </row>
    <row r="54" spans="1:20" ht="15" customHeight="1">
      <c r="A54" s="71">
        <v>50</v>
      </c>
      <c r="B54" s="74" t="e">
        <f>#REF!</f>
        <v>#REF!</v>
      </c>
      <c r="C54" s="74" t="e">
        <f>#REF!</f>
        <v>#REF!</v>
      </c>
      <c r="D54" s="72"/>
      <c r="E54" s="72" t="e">
        <f>#REF!</f>
        <v>#REF!</v>
      </c>
      <c r="F54" s="72" t="e">
        <f>#REF!</f>
        <v>#REF!</v>
      </c>
      <c r="G54" s="73" t="e">
        <f>#REF!</f>
        <v>#REF!</v>
      </c>
      <c r="H54" s="72"/>
      <c r="I54" s="72" t="e">
        <f>#REF!</f>
        <v>#REF!</v>
      </c>
      <c r="J54" s="72" t="e">
        <f>#REF!</f>
        <v>#REF!</v>
      </c>
      <c r="K54" s="73" t="e">
        <f>#REF!</f>
        <v>#REF!</v>
      </c>
      <c r="L54" s="196" t="e">
        <f>#REF!</f>
        <v>#REF!</v>
      </c>
      <c r="N54" s="7"/>
      <c r="O54" s="253" t="s">
        <v>315</v>
      </c>
      <c r="P54" s="253" t="s">
        <v>282</v>
      </c>
      <c r="Q54" s="253" t="s">
        <v>316</v>
      </c>
      <c r="R54" s="253"/>
      <c r="S54" s="253">
        <v>1998</v>
      </c>
      <c r="T54" s="253">
        <v>1998</v>
      </c>
    </row>
    <row r="55" spans="1:20" ht="15" customHeight="1">
      <c r="A55" s="71">
        <v>51</v>
      </c>
      <c r="B55" s="74" t="e">
        <f>#REF!</f>
        <v>#REF!</v>
      </c>
      <c r="C55" s="74" t="e">
        <f>#REF!</f>
        <v>#REF!</v>
      </c>
      <c r="D55" s="72"/>
      <c r="E55" s="72" t="e">
        <f>#REF!</f>
        <v>#REF!</v>
      </c>
      <c r="F55" s="72" t="e">
        <f>#REF!</f>
        <v>#REF!</v>
      </c>
      <c r="G55" s="73" t="e">
        <f>#REF!</f>
        <v>#REF!</v>
      </c>
      <c r="H55" s="72"/>
      <c r="I55" s="72" t="e">
        <f>#REF!</f>
        <v>#REF!</v>
      </c>
      <c r="J55" s="72" t="e">
        <f>#REF!</f>
        <v>#REF!</v>
      </c>
      <c r="K55" s="73" t="e">
        <f>#REF!</f>
        <v>#REF!</v>
      </c>
      <c r="L55" s="196" t="e">
        <f>#REF!</f>
        <v>#REF!</v>
      </c>
      <c r="N55" s="7"/>
      <c r="O55" s="253" t="s">
        <v>357</v>
      </c>
      <c r="P55" s="253" t="s">
        <v>67</v>
      </c>
      <c r="Q55" s="253" t="s">
        <v>358</v>
      </c>
      <c r="R55" s="253"/>
      <c r="S55" s="253">
        <v>1998</v>
      </c>
      <c r="T55" s="253">
        <v>1998</v>
      </c>
    </row>
    <row r="56" spans="1:20" ht="15" customHeight="1">
      <c r="A56" s="71">
        <v>52</v>
      </c>
      <c r="B56" s="74" t="e">
        <f>#REF!</f>
        <v>#REF!</v>
      </c>
      <c r="C56" s="74" t="e">
        <f>#REF!</f>
        <v>#REF!</v>
      </c>
      <c r="D56" s="72"/>
      <c r="E56" s="72" t="e">
        <f>#REF!</f>
        <v>#REF!</v>
      </c>
      <c r="F56" s="72" t="e">
        <f>#REF!</f>
        <v>#REF!</v>
      </c>
      <c r="G56" s="73" t="e">
        <f>#REF!</f>
        <v>#REF!</v>
      </c>
      <c r="H56" s="72"/>
      <c r="I56" s="72" t="e">
        <f>#REF!</f>
        <v>#REF!</v>
      </c>
      <c r="J56" s="72" t="e">
        <f>#REF!</f>
        <v>#REF!</v>
      </c>
      <c r="K56" s="73" t="e">
        <f>#REF!</f>
        <v>#REF!</v>
      </c>
      <c r="L56" s="196" t="e">
        <f>#REF!</f>
        <v>#REF!</v>
      </c>
      <c r="N56" s="7"/>
      <c r="O56" s="253" t="s">
        <v>367</v>
      </c>
      <c r="P56" s="253" t="s">
        <v>279</v>
      </c>
      <c r="Q56" s="253" t="s">
        <v>368</v>
      </c>
      <c r="R56" s="253"/>
      <c r="S56" s="253">
        <v>1998</v>
      </c>
      <c r="T56" s="253">
        <v>1998</v>
      </c>
    </row>
    <row r="57" spans="1:20" ht="15" customHeight="1">
      <c r="A57" s="71">
        <v>53</v>
      </c>
      <c r="B57" s="74" t="e">
        <f>#REF!</f>
        <v>#REF!</v>
      </c>
      <c r="C57" s="74" t="e">
        <f>#REF!</f>
        <v>#REF!</v>
      </c>
      <c r="D57" s="72"/>
      <c r="E57" s="72" t="e">
        <f>#REF!</f>
        <v>#REF!</v>
      </c>
      <c r="F57" s="72" t="e">
        <f>#REF!</f>
        <v>#REF!</v>
      </c>
      <c r="G57" s="73" t="e">
        <f>#REF!</f>
        <v>#REF!</v>
      </c>
      <c r="H57" s="72"/>
      <c r="I57" s="72" t="e">
        <f>#REF!</f>
        <v>#REF!</v>
      </c>
      <c r="J57" s="72" t="e">
        <f>#REF!</f>
        <v>#REF!</v>
      </c>
      <c r="K57" s="73" t="e">
        <f>#REF!</f>
        <v>#REF!</v>
      </c>
      <c r="L57" s="196" t="e">
        <f>#REF!</f>
        <v>#REF!</v>
      </c>
      <c r="N57" s="7"/>
      <c r="O57" s="253" t="s">
        <v>379</v>
      </c>
      <c r="P57" s="253" t="s">
        <v>292</v>
      </c>
      <c r="Q57" s="253" t="s">
        <v>380</v>
      </c>
      <c r="R57" s="253"/>
      <c r="S57" s="253">
        <v>1998</v>
      </c>
      <c r="T57" s="253">
        <v>1998</v>
      </c>
    </row>
    <row r="58" spans="1:20" ht="15" customHeight="1">
      <c r="A58" s="71">
        <v>54</v>
      </c>
      <c r="B58" s="74" t="e">
        <f>#REF!</f>
        <v>#REF!</v>
      </c>
      <c r="C58" s="74" t="e">
        <f>#REF!</f>
        <v>#REF!</v>
      </c>
      <c r="D58" s="72"/>
      <c r="E58" s="72" t="e">
        <f>#REF!</f>
        <v>#REF!</v>
      </c>
      <c r="F58" s="72" t="e">
        <f>#REF!</f>
        <v>#REF!</v>
      </c>
      <c r="G58" s="73" t="e">
        <f>#REF!</f>
        <v>#REF!</v>
      </c>
      <c r="H58" s="72"/>
      <c r="I58" s="72" t="e">
        <f>#REF!</f>
        <v>#REF!</v>
      </c>
      <c r="J58" s="72" t="e">
        <f>#REF!</f>
        <v>#REF!</v>
      </c>
      <c r="K58" s="73" t="e">
        <f>#REF!</f>
        <v>#REF!</v>
      </c>
      <c r="L58" s="196" t="e">
        <f>#REF!</f>
        <v>#REF!</v>
      </c>
      <c r="N58" s="7"/>
      <c r="O58" s="253" t="s">
        <v>383</v>
      </c>
      <c r="P58" s="253" t="s">
        <v>125</v>
      </c>
      <c r="Q58" s="253" t="s">
        <v>384</v>
      </c>
      <c r="R58" s="253"/>
      <c r="S58" s="253">
        <v>1998</v>
      </c>
      <c r="T58" s="253">
        <v>1998</v>
      </c>
    </row>
    <row r="59" spans="1:20" ht="15" customHeight="1">
      <c r="A59" s="71">
        <v>55</v>
      </c>
      <c r="B59" s="74" t="e">
        <f>#REF!</f>
        <v>#REF!</v>
      </c>
      <c r="C59" s="74" t="e">
        <f>#REF!</f>
        <v>#REF!</v>
      </c>
      <c r="D59" s="72"/>
      <c r="E59" s="72" t="e">
        <f>#REF!</f>
        <v>#REF!</v>
      </c>
      <c r="F59" s="72" t="e">
        <f>#REF!</f>
        <v>#REF!</v>
      </c>
      <c r="G59" s="73" t="e">
        <f>#REF!</f>
        <v>#REF!</v>
      </c>
      <c r="H59" s="72"/>
      <c r="I59" s="72" t="e">
        <f>#REF!</f>
        <v>#REF!</v>
      </c>
      <c r="J59" s="72" t="e">
        <f>#REF!</f>
        <v>#REF!</v>
      </c>
      <c r="K59" s="73" t="e">
        <f>#REF!</f>
        <v>#REF!</v>
      </c>
      <c r="L59" s="196" t="e">
        <f>#REF!</f>
        <v>#REF!</v>
      </c>
      <c r="N59" s="7"/>
      <c r="O59" s="253" t="s">
        <v>16</v>
      </c>
      <c r="P59" s="253" t="s">
        <v>16</v>
      </c>
      <c r="Q59" s="253" t="s">
        <v>16</v>
      </c>
      <c r="R59" s="253"/>
      <c r="S59" s="253" t="s">
        <v>16</v>
      </c>
      <c r="T59" s="253" t="s">
        <v>16</v>
      </c>
    </row>
    <row r="60" spans="1:20" ht="15" customHeight="1">
      <c r="A60" s="71">
        <v>56</v>
      </c>
      <c r="B60" s="74" t="e">
        <f>#REF!</f>
        <v>#REF!</v>
      </c>
      <c r="C60" s="74" t="e">
        <f>#REF!</f>
        <v>#REF!</v>
      </c>
      <c r="D60" s="72"/>
      <c r="E60" s="72" t="e">
        <f>#REF!</f>
        <v>#REF!</v>
      </c>
      <c r="F60" s="72" t="e">
        <f>#REF!</f>
        <v>#REF!</v>
      </c>
      <c r="G60" s="73" t="e">
        <f>#REF!</f>
        <v>#REF!</v>
      </c>
      <c r="H60" s="72"/>
      <c r="I60" s="72" t="e">
        <f>#REF!</f>
        <v>#REF!</v>
      </c>
      <c r="J60" s="72" t="e">
        <f>#REF!</f>
        <v>#REF!</v>
      </c>
      <c r="K60" s="73" t="e">
        <f>#REF!</f>
        <v>#REF!</v>
      </c>
      <c r="L60" s="196" t="e">
        <f>#REF!</f>
        <v>#REF!</v>
      </c>
      <c r="N60" s="7"/>
      <c r="O60" s="253" t="s">
        <v>16</v>
      </c>
      <c r="P60" s="253" t="s">
        <v>16</v>
      </c>
      <c r="Q60" s="253" t="s">
        <v>16</v>
      </c>
      <c r="R60" s="253"/>
      <c r="S60" s="253" t="s">
        <v>16</v>
      </c>
      <c r="T60" s="253" t="s">
        <v>16</v>
      </c>
    </row>
    <row r="61" spans="1:20" ht="15" customHeight="1">
      <c r="A61" s="71">
        <v>57</v>
      </c>
      <c r="B61" s="74" t="e">
        <f>#REF!</f>
        <v>#REF!</v>
      </c>
      <c r="C61" s="74" t="e">
        <f>#REF!</f>
        <v>#REF!</v>
      </c>
      <c r="D61" s="72"/>
      <c r="E61" s="72" t="e">
        <f>#REF!</f>
        <v>#REF!</v>
      </c>
      <c r="F61" s="72" t="e">
        <f>#REF!</f>
        <v>#REF!</v>
      </c>
      <c r="G61" s="73" t="e">
        <f>#REF!</f>
        <v>#REF!</v>
      </c>
      <c r="H61" s="72"/>
      <c r="I61" s="72" t="e">
        <f>#REF!</f>
        <v>#REF!</v>
      </c>
      <c r="J61" s="72" t="e">
        <f>#REF!</f>
        <v>#REF!</v>
      </c>
      <c r="K61" s="73" t="e">
        <f>#REF!</f>
        <v>#REF!</v>
      </c>
      <c r="L61" s="196" t="e">
        <f>#REF!</f>
        <v>#REF!</v>
      </c>
      <c r="N61" s="7"/>
      <c r="O61" s="253" t="s">
        <v>16</v>
      </c>
      <c r="P61" s="253" t="s">
        <v>16</v>
      </c>
      <c r="Q61" s="253" t="s">
        <v>16</v>
      </c>
      <c r="R61" s="253"/>
      <c r="S61" s="253" t="s">
        <v>16</v>
      </c>
      <c r="T61" s="253" t="s">
        <v>16</v>
      </c>
    </row>
    <row r="62" spans="1:20" ht="15" customHeight="1">
      <c r="A62" s="71">
        <v>58</v>
      </c>
      <c r="B62" s="74" t="e">
        <f>#REF!</f>
        <v>#REF!</v>
      </c>
      <c r="C62" s="74" t="e">
        <f>#REF!</f>
        <v>#REF!</v>
      </c>
      <c r="D62" s="72"/>
      <c r="E62" s="72" t="e">
        <f>#REF!</f>
        <v>#REF!</v>
      </c>
      <c r="F62" s="72" t="e">
        <f>#REF!</f>
        <v>#REF!</v>
      </c>
      <c r="G62" s="73" t="e">
        <f>#REF!</f>
        <v>#REF!</v>
      </c>
      <c r="H62" s="72"/>
      <c r="I62" s="72" t="e">
        <f>#REF!</f>
        <v>#REF!</v>
      </c>
      <c r="J62" s="72" t="e">
        <f>#REF!</f>
        <v>#REF!</v>
      </c>
      <c r="K62" s="73" t="e">
        <f>#REF!</f>
        <v>#REF!</v>
      </c>
      <c r="L62" s="196" t="e">
        <f>#REF!</f>
        <v>#REF!</v>
      </c>
      <c r="N62" s="7"/>
      <c r="O62" s="253" t="s">
        <v>16</v>
      </c>
      <c r="P62" s="253" t="s">
        <v>16</v>
      </c>
      <c r="Q62" s="253" t="s">
        <v>16</v>
      </c>
      <c r="R62" s="253"/>
      <c r="S62" s="253" t="s">
        <v>16</v>
      </c>
      <c r="T62" s="253" t="s">
        <v>16</v>
      </c>
    </row>
    <row r="63" spans="1:20" ht="15" customHeight="1">
      <c r="A63" s="71">
        <v>59</v>
      </c>
      <c r="B63" s="74" t="e">
        <f>#REF!</f>
        <v>#REF!</v>
      </c>
      <c r="C63" s="74" t="e">
        <f>#REF!</f>
        <v>#REF!</v>
      </c>
      <c r="D63" s="72"/>
      <c r="E63" s="72" t="e">
        <f>#REF!</f>
        <v>#REF!</v>
      </c>
      <c r="F63" s="72" t="e">
        <f>#REF!</f>
        <v>#REF!</v>
      </c>
      <c r="G63" s="73" t="e">
        <f>#REF!</f>
        <v>#REF!</v>
      </c>
      <c r="H63" s="72"/>
      <c r="I63" s="72" t="e">
        <f>#REF!</f>
        <v>#REF!</v>
      </c>
      <c r="J63" s="72" t="e">
        <f>#REF!</f>
        <v>#REF!</v>
      </c>
      <c r="K63" s="73" t="e">
        <f>#REF!</f>
        <v>#REF!</v>
      </c>
      <c r="L63" s="196" t="e">
        <f>#REF!</f>
        <v>#REF!</v>
      </c>
      <c r="N63" s="7"/>
      <c r="O63" s="253" t="s">
        <v>16</v>
      </c>
      <c r="P63" s="253" t="s">
        <v>16</v>
      </c>
      <c r="Q63" s="253" t="s">
        <v>16</v>
      </c>
      <c r="R63" s="253"/>
      <c r="S63" s="253" t="s">
        <v>16</v>
      </c>
      <c r="T63" s="253" t="s">
        <v>16</v>
      </c>
    </row>
    <row r="64" spans="1:20" ht="15" customHeight="1">
      <c r="A64" s="71">
        <v>60</v>
      </c>
      <c r="B64" s="74" t="e">
        <f>#REF!</f>
        <v>#REF!</v>
      </c>
      <c r="C64" s="74" t="e">
        <f>#REF!</f>
        <v>#REF!</v>
      </c>
      <c r="D64" s="72"/>
      <c r="E64" s="72" t="e">
        <f>#REF!</f>
        <v>#REF!</v>
      </c>
      <c r="F64" s="72" t="e">
        <f>#REF!</f>
        <v>#REF!</v>
      </c>
      <c r="G64" s="73" t="e">
        <f>#REF!</f>
        <v>#REF!</v>
      </c>
      <c r="H64" s="72"/>
      <c r="I64" s="72" t="e">
        <f>#REF!</f>
        <v>#REF!</v>
      </c>
      <c r="J64" s="72" t="e">
        <f>#REF!</f>
        <v>#REF!</v>
      </c>
      <c r="K64" s="73" t="e">
        <f>#REF!</f>
        <v>#REF!</v>
      </c>
      <c r="L64" s="196" t="e">
        <f>#REF!</f>
        <v>#REF!</v>
      </c>
      <c r="N64" s="7"/>
      <c r="O64" s="253" t="s">
        <v>16</v>
      </c>
      <c r="P64" s="253" t="s">
        <v>16</v>
      </c>
      <c r="Q64" s="253" t="s">
        <v>16</v>
      </c>
      <c r="R64" s="253"/>
      <c r="S64" s="253" t="s">
        <v>16</v>
      </c>
      <c r="T64" s="253" t="s">
        <v>16</v>
      </c>
    </row>
    <row r="65" spans="1:20" ht="15" customHeight="1">
      <c r="A65" s="71">
        <v>61</v>
      </c>
      <c r="B65" s="74" t="e">
        <f>#REF!</f>
        <v>#REF!</v>
      </c>
      <c r="C65" s="74" t="e">
        <f>#REF!</f>
        <v>#REF!</v>
      </c>
      <c r="D65" s="72"/>
      <c r="E65" s="72" t="e">
        <f>#REF!</f>
        <v>#REF!</v>
      </c>
      <c r="F65" s="72" t="e">
        <f>#REF!</f>
        <v>#REF!</v>
      </c>
      <c r="G65" s="73" t="e">
        <f>#REF!</f>
        <v>#REF!</v>
      </c>
      <c r="H65" s="72"/>
      <c r="I65" s="72" t="e">
        <f>#REF!</f>
        <v>#REF!</v>
      </c>
      <c r="J65" s="72" t="e">
        <f>#REF!</f>
        <v>#REF!</v>
      </c>
      <c r="K65" s="73" t="e">
        <f>#REF!</f>
        <v>#REF!</v>
      </c>
      <c r="L65" s="196" t="e">
        <f>#REF!</f>
        <v>#REF!</v>
      </c>
      <c r="N65" s="7"/>
      <c r="O65" s="253" t="s">
        <v>16</v>
      </c>
      <c r="P65" s="253" t="s">
        <v>16</v>
      </c>
      <c r="Q65" s="253" t="s">
        <v>16</v>
      </c>
      <c r="R65" s="253"/>
      <c r="S65" s="253" t="s">
        <v>16</v>
      </c>
      <c r="T65" s="253" t="s">
        <v>16</v>
      </c>
    </row>
    <row r="66" spans="1:20" ht="15" customHeight="1">
      <c r="A66" s="71">
        <v>62</v>
      </c>
      <c r="B66" s="74" t="e">
        <f>#REF!</f>
        <v>#REF!</v>
      </c>
      <c r="C66" s="74" t="e">
        <f>#REF!</f>
        <v>#REF!</v>
      </c>
      <c r="D66" s="72"/>
      <c r="E66" s="72" t="e">
        <f>#REF!</f>
        <v>#REF!</v>
      </c>
      <c r="F66" s="72" t="e">
        <f>#REF!</f>
        <v>#REF!</v>
      </c>
      <c r="G66" s="73" t="e">
        <f>#REF!</f>
        <v>#REF!</v>
      </c>
      <c r="H66" s="72"/>
      <c r="I66" s="72" t="e">
        <f>#REF!</f>
        <v>#REF!</v>
      </c>
      <c r="J66" s="72" t="e">
        <f>#REF!</f>
        <v>#REF!</v>
      </c>
      <c r="K66" s="73" t="e">
        <f>#REF!</f>
        <v>#REF!</v>
      </c>
      <c r="L66" s="196" t="e">
        <f>#REF!</f>
        <v>#REF!</v>
      </c>
      <c r="N66" s="7"/>
      <c r="O66" s="253" t="s">
        <v>16</v>
      </c>
      <c r="P66" s="253" t="s">
        <v>16</v>
      </c>
      <c r="Q66" s="253" t="s">
        <v>16</v>
      </c>
      <c r="R66" s="253"/>
      <c r="S66" s="253" t="s">
        <v>16</v>
      </c>
      <c r="T66" s="253" t="s">
        <v>16</v>
      </c>
    </row>
    <row r="67" spans="1:20" ht="15" customHeight="1">
      <c r="A67" s="71">
        <v>63</v>
      </c>
      <c r="B67" s="74" t="e">
        <f>#REF!</f>
        <v>#REF!</v>
      </c>
      <c r="C67" s="74" t="e">
        <f>#REF!</f>
        <v>#REF!</v>
      </c>
      <c r="D67" s="72"/>
      <c r="E67" s="72" t="e">
        <f>#REF!</f>
        <v>#REF!</v>
      </c>
      <c r="F67" s="72" t="e">
        <f>#REF!</f>
        <v>#REF!</v>
      </c>
      <c r="G67" s="73" t="e">
        <f>#REF!</f>
        <v>#REF!</v>
      </c>
      <c r="H67" s="72"/>
      <c r="I67" s="72" t="e">
        <f>#REF!</f>
        <v>#REF!</v>
      </c>
      <c r="J67" s="72" t="e">
        <f>#REF!</f>
        <v>#REF!</v>
      </c>
      <c r="K67" s="73" t="e">
        <f>#REF!</f>
        <v>#REF!</v>
      </c>
      <c r="L67" s="196" t="e">
        <f>#REF!</f>
        <v>#REF!</v>
      </c>
      <c r="N67" s="7"/>
      <c r="O67" s="253" t="s">
        <v>16</v>
      </c>
      <c r="P67" s="253" t="s">
        <v>16</v>
      </c>
      <c r="Q67" s="253" t="s">
        <v>16</v>
      </c>
      <c r="R67" s="253"/>
      <c r="S67" s="253" t="s">
        <v>16</v>
      </c>
      <c r="T67" s="253" t="s">
        <v>16</v>
      </c>
    </row>
    <row r="68" spans="1:20" ht="15" customHeight="1">
      <c r="A68" s="73">
        <v>64</v>
      </c>
      <c r="B68" s="74" t="e">
        <f>#REF!</f>
        <v>#REF!</v>
      </c>
      <c r="C68" s="74" t="e">
        <f>#REF!</f>
        <v>#REF!</v>
      </c>
      <c r="D68" s="72"/>
      <c r="E68" s="72" t="e">
        <f>#REF!</f>
        <v>#REF!</v>
      </c>
      <c r="F68" s="72" t="e">
        <f>#REF!</f>
        <v>#REF!</v>
      </c>
      <c r="G68" s="73" t="e">
        <f>#REF!</f>
        <v>#REF!</v>
      </c>
      <c r="H68" s="72"/>
      <c r="I68" s="72" t="e">
        <f>#REF!</f>
        <v>#REF!</v>
      </c>
      <c r="J68" s="72" t="e">
        <f>#REF!</f>
        <v>#REF!</v>
      </c>
      <c r="K68" s="73" t="e">
        <f>#REF!</f>
        <v>#REF!</v>
      </c>
      <c r="L68" s="196" t="e">
        <f>#REF!</f>
        <v>#REF!</v>
      </c>
      <c r="N68" s="7"/>
      <c r="O68" s="253" t="s">
        <v>16</v>
      </c>
      <c r="P68" s="253" t="s">
        <v>16</v>
      </c>
      <c r="Q68" s="253" t="s">
        <v>16</v>
      </c>
      <c r="R68" s="253"/>
      <c r="S68" s="253" t="s">
        <v>16</v>
      </c>
      <c r="T68" s="253" t="s">
        <v>16</v>
      </c>
    </row>
    <row r="69" spans="1:20" ht="15" customHeight="1">
      <c r="A69" s="73">
        <v>65</v>
      </c>
      <c r="B69" s="74" t="e">
        <f>#REF!</f>
        <v>#REF!</v>
      </c>
      <c r="C69" s="74" t="e">
        <f>#REF!</f>
        <v>#REF!</v>
      </c>
      <c r="D69" s="72"/>
      <c r="E69" s="72" t="e">
        <f>#REF!</f>
        <v>#REF!</v>
      </c>
      <c r="F69" s="72" t="e">
        <f>#REF!</f>
        <v>#REF!</v>
      </c>
      <c r="G69" s="73" t="e">
        <f>#REF!</f>
        <v>#REF!</v>
      </c>
      <c r="H69" s="72"/>
      <c r="I69" s="72" t="e">
        <f>#REF!</f>
        <v>#REF!</v>
      </c>
      <c r="J69" s="72" t="e">
        <f>#REF!</f>
        <v>#REF!</v>
      </c>
      <c r="K69" s="73" t="e">
        <f>#REF!</f>
        <v>#REF!</v>
      </c>
      <c r="L69" s="196" t="e">
        <f>#REF!</f>
        <v>#REF!</v>
      </c>
      <c r="N69" s="7"/>
      <c r="O69" s="253" t="s">
        <v>16</v>
      </c>
      <c r="P69" s="253" t="s">
        <v>16</v>
      </c>
      <c r="Q69" s="253" t="s">
        <v>16</v>
      </c>
      <c r="R69" s="253"/>
      <c r="S69" s="253" t="s">
        <v>16</v>
      </c>
      <c r="T69" s="253" t="s">
        <v>16</v>
      </c>
    </row>
    <row r="70" spans="1:20" ht="15" customHeight="1">
      <c r="A70" s="73">
        <v>66</v>
      </c>
      <c r="B70" s="74" t="e">
        <f>#REF!</f>
        <v>#REF!</v>
      </c>
      <c r="C70" s="74" t="e">
        <f>#REF!</f>
        <v>#REF!</v>
      </c>
      <c r="D70" s="72"/>
      <c r="E70" s="72" t="e">
        <f>#REF!</f>
        <v>#REF!</v>
      </c>
      <c r="F70" s="72" t="e">
        <f>#REF!</f>
        <v>#REF!</v>
      </c>
      <c r="G70" s="73" t="e">
        <f>#REF!</f>
        <v>#REF!</v>
      </c>
      <c r="H70" s="72"/>
      <c r="I70" s="72" t="e">
        <f>#REF!</f>
        <v>#REF!</v>
      </c>
      <c r="J70" s="72" t="e">
        <f>#REF!</f>
        <v>#REF!</v>
      </c>
      <c r="K70" s="73" t="e">
        <f>#REF!</f>
        <v>#REF!</v>
      </c>
      <c r="L70" s="196" t="e">
        <f>#REF!</f>
        <v>#REF!</v>
      </c>
      <c r="N70" s="7"/>
      <c r="O70" s="253" t="s">
        <v>16</v>
      </c>
      <c r="P70" s="253" t="s">
        <v>16</v>
      </c>
      <c r="Q70" s="253" t="s">
        <v>16</v>
      </c>
      <c r="R70" s="253"/>
      <c r="S70" s="253" t="s">
        <v>16</v>
      </c>
      <c r="T70" s="253" t="s">
        <v>16</v>
      </c>
    </row>
    <row r="71" spans="1:20" ht="15" customHeight="1">
      <c r="A71" s="73">
        <v>67</v>
      </c>
      <c r="B71" s="74" t="e">
        <f>#REF!</f>
        <v>#REF!</v>
      </c>
      <c r="C71" s="74" t="e">
        <f>#REF!</f>
        <v>#REF!</v>
      </c>
      <c r="D71" s="72"/>
      <c r="E71" s="72" t="e">
        <f>#REF!</f>
        <v>#REF!</v>
      </c>
      <c r="F71" s="72" t="e">
        <f>#REF!</f>
        <v>#REF!</v>
      </c>
      <c r="G71" s="73" t="e">
        <f>#REF!</f>
        <v>#REF!</v>
      </c>
      <c r="H71" s="72"/>
      <c r="I71" s="72" t="e">
        <f>#REF!</f>
        <v>#REF!</v>
      </c>
      <c r="J71" s="72" t="e">
        <f>#REF!</f>
        <v>#REF!</v>
      </c>
      <c r="K71" s="73" t="e">
        <f>#REF!</f>
        <v>#REF!</v>
      </c>
      <c r="L71" s="196" t="e">
        <f>#REF!</f>
        <v>#REF!</v>
      </c>
      <c r="N71" s="7"/>
      <c r="O71" s="253" t="s">
        <v>16</v>
      </c>
      <c r="P71" s="253" t="s">
        <v>16</v>
      </c>
      <c r="Q71" s="253" t="s">
        <v>16</v>
      </c>
      <c r="R71" s="253"/>
      <c r="S71" s="253" t="s">
        <v>16</v>
      </c>
      <c r="T71" s="253" t="s">
        <v>16</v>
      </c>
    </row>
    <row r="72" spans="1:20" ht="15" customHeight="1">
      <c r="A72" s="73">
        <v>68</v>
      </c>
      <c r="B72" s="74" t="e">
        <f>#REF!</f>
        <v>#REF!</v>
      </c>
      <c r="C72" s="74" t="e">
        <f>#REF!</f>
        <v>#REF!</v>
      </c>
      <c r="D72" s="72"/>
      <c r="E72" s="72" t="e">
        <f>#REF!</f>
        <v>#REF!</v>
      </c>
      <c r="F72" s="72" t="e">
        <f>#REF!</f>
        <v>#REF!</v>
      </c>
      <c r="G72" s="73" t="e">
        <f>#REF!</f>
        <v>#REF!</v>
      </c>
      <c r="H72" s="72"/>
      <c r="I72" s="72" t="e">
        <f>#REF!</f>
        <v>#REF!</v>
      </c>
      <c r="J72" s="72" t="e">
        <f>#REF!</f>
        <v>#REF!</v>
      </c>
      <c r="K72" s="73" t="e">
        <f>#REF!</f>
        <v>#REF!</v>
      </c>
      <c r="L72" s="196" t="e">
        <f>#REF!</f>
        <v>#REF!</v>
      </c>
      <c r="N72" s="7"/>
      <c r="O72" s="253" t="s">
        <v>16</v>
      </c>
      <c r="P72" s="253" t="s">
        <v>16</v>
      </c>
      <c r="Q72" s="253" t="s">
        <v>16</v>
      </c>
      <c r="R72" s="253"/>
      <c r="S72" s="253" t="s">
        <v>16</v>
      </c>
      <c r="T72" s="253" t="s">
        <v>16</v>
      </c>
    </row>
    <row r="73" spans="1:20" ht="15" customHeight="1">
      <c r="A73" s="73">
        <v>69</v>
      </c>
      <c r="B73" s="74" t="e">
        <f>#REF!</f>
        <v>#REF!</v>
      </c>
      <c r="C73" s="74" t="e">
        <f>#REF!</f>
        <v>#REF!</v>
      </c>
      <c r="D73" s="72"/>
      <c r="E73" s="72" t="e">
        <f>#REF!</f>
        <v>#REF!</v>
      </c>
      <c r="F73" s="72" t="e">
        <f>#REF!</f>
        <v>#REF!</v>
      </c>
      <c r="G73" s="73" t="e">
        <f>#REF!</f>
        <v>#REF!</v>
      </c>
      <c r="H73" s="72"/>
      <c r="I73" s="72" t="e">
        <f>#REF!</f>
        <v>#REF!</v>
      </c>
      <c r="J73" s="72" t="e">
        <f>#REF!</f>
        <v>#REF!</v>
      </c>
      <c r="K73" s="73" t="e">
        <f>#REF!</f>
        <v>#REF!</v>
      </c>
      <c r="L73" s="196" t="e">
        <f>#REF!</f>
        <v>#REF!</v>
      </c>
      <c r="N73" s="7"/>
      <c r="O73" s="253" t="s">
        <v>16</v>
      </c>
      <c r="P73" s="253" t="s">
        <v>16</v>
      </c>
      <c r="Q73" s="253" t="s">
        <v>16</v>
      </c>
      <c r="R73" s="253"/>
      <c r="S73" s="253" t="s">
        <v>16</v>
      </c>
      <c r="T73" s="253" t="s">
        <v>16</v>
      </c>
    </row>
    <row r="74" spans="1:20" ht="15" customHeight="1">
      <c r="A74" s="73">
        <v>70</v>
      </c>
      <c r="B74" s="74" t="e">
        <f>#REF!</f>
        <v>#REF!</v>
      </c>
      <c r="C74" s="74" t="e">
        <f>#REF!</f>
        <v>#REF!</v>
      </c>
      <c r="D74" s="72"/>
      <c r="E74" s="72" t="e">
        <f>#REF!</f>
        <v>#REF!</v>
      </c>
      <c r="F74" s="72" t="e">
        <f>#REF!</f>
        <v>#REF!</v>
      </c>
      <c r="G74" s="73" t="e">
        <f>#REF!</f>
        <v>#REF!</v>
      </c>
      <c r="H74" s="72"/>
      <c r="I74" s="72" t="e">
        <f>#REF!</f>
        <v>#REF!</v>
      </c>
      <c r="J74" s="72" t="e">
        <f>#REF!</f>
        <v>#REF!</v>
      </c>
      <c r="K74" s="73" t="e">
        <f>#REF!</f>
        <v>#REF!</v>
      </c>
      <c r="L74" s="196" t="e">
        <f>#REF!</f>
        <v>#REF!</v>
      </c>
      <c r="N74" s="7"/>
      <c r="O74" s="253" t="s">
        <v>16</v>
      </c>
      <c r="P74" s="253" t="s">
        <v>16</v>
      </c>
      <c r="Q74" s="253" t="s">
        <v>16</v>
      </c>
      <c r="R74" s="253"/>
      <c r="S74" s="253" t="s">
        <v>16</v>
      </c>
      <c r="T74" s="253" t="s">
        <v>16</v>
      </c>
    </row>
    <row r="75" spans="1:20" ht="15" customHeight="1">
      <c r="A75" s="73">
        <v>71</v>
      </c>
      <c r="B75" s="74" t="e">
        <f>#REF!</f>
        <v>#REF!</v>
      </c>
      <c r="C75" s="74" t="e">
        <f>#REF!</f>
        <v>#REF!</v>
      </c>
      <c r="D75" s="72"/>
      <c r="E75" s="72" t="e">
        <f>#REF!</f>
        <v>#REF!</v>
      </c>
      <c r="F75" s="72" t="e">
        <f>#REF!</f>
        <v>#REF!</v>
      </c>
      <c r="G75" s="73" t="e">
        <f>#REF!</f>
        <v>#REF!</v>
      </c>
      <c r="H75" s="72"/>
      <c r="I75" s="72" t="e">
        <f>#REF!</f>
        <v>#REF!</v>
      </c>
      <c r="J75" s="72" t="e">
        <f>#REF!</f>
        <v>#REF!</v>
      </c>
      <c r="K75" s="73" t="e">
        <f>#REF!</f>
        <v>#REF!</v>
      </c>
      <c r="L75" s="196" t="e">
        <f>#REF!</f>
        <v>#REF!</v>
      </c>
      <c r="N75" s="7"/>
      <c r="O75" s="253" t="s">
        <v>16</v>
      </c>
      <c r="P75" s="253" t="s">
        <v>16</v>
      </c>
      <c r="Q75" s="253" t="s">
        <v>16</v>
      </c>
      <c r="R75" s="253"/>
      <c r="S75" s="253" t="s">
        <v>16</v>
      </c>
      <c r="T75" s="253" t="s">
        <v>16</v>
      </c>
    </row>
    <row r="76" spans="1:20" ht="15" customHeight="1">
      <c r="A76" s="73">
        <v>72</v>
      </c>
      <c r="B76" s="74" t="e">
        <f>#REF!</f>
        <v>#REF!</v>
      </c>
      <c r="C76" s="74" t="e">
        <f>#REF!</f>
        <v>#REF!</v>
      </c>
      <c r="D76" s="72"/>
      <c r="E76" s="72" t="e">
        <f>#REF!</f>
        <v>#REF!</v>
      </c>
      <c r="F76" s="72" t="e">
        <f>#REF!</f>
        <v>#REF!</v>
      </c>
      <c r="G76" s="73" t="e">
        <f>#REF!</f>
        <v>#REF!</v>
      </c>
      <c r="H76" s="72"/>
      <c r="I76" s="72" t="e">
        <f>#REF!</f>
        <v>#REF!</v>
      </c>
      <c r="J76" s="72" t="e">
        <f>#REF!</f>
        <v>#REF!</v>
      </c>
      <c r="K76" s="73" t="e">
        <f>#REF!</f>
        <v>#REF!</v>
      </c>
      <c r="L76" s="196" t="e">
        <f>#REF!</f>
        <v>#REF!</v>
      </c>
      <c r="N76" s="7"/>
      <c r="O76" s="253" t="s">
        <v>16</v>
      </c>
      <c r="P76" s="253" t="s">
        <v>16</v>
      </c>
      <c r="Q76" s="253" t="s">
        <v>16</v>
      </c>
      <c r="R76" s="253"/>
      <c r="S76" s="253" t="s">
        <v>16</v>
      </c>
      <c r="T76" s="253" t="s">
        <v>16</v>
      </c>
    </row>
    <row r="77" spans="1:20" ht="15" customHeight="1">
      <c r="A77" s="73">
        <v>73</v>
      </c>
      <c r="B77" s="74" t="e">
        <f>#REF!</f>
        <v>#REF!</v>
      </c>
      <c r="C77" s="74" t="e">
        <f>#REF!</f>
        <v>#REF!</v>
      </c>
      <c r="D77" s="72"/>
      <c r="E77" s="72" t="e">
        <f>#REF!</f>
        <v>#REF!</v>
      </c>
      <c r="F77" s="72" t="e">
        <f>#REF!</f>
        <v>#REF!</v>
      </c>
      <c r="G77" s="73" t="e">
        <f>#REF!</f>
        <v>#REF!</v>
      </c>
      <c r="H77" s="72"/>
      <c r="I77" s="72" t="e">
        <f>#REF!</f>
        <v>#REF!</v>
      </c>
      <c r="J77" s="72" t="e">
        <f>#REF!</f>
        <v>#REF!</v>
      </c>
      <c r="K77" s="73" t="e">
        <f>#REF!</f>
        <v>#REF!</v>
      </c>
      <c r="L77" s="196" t="e">
        <f>#REF!</f>
        <v>#REF!</v>
      </c>
      <c r="N77" s="7"/>
      <c r="O77" s="253" t="s">
        <v>16</v>
      </c>
      <c r="P77" s="253" t="s">
        <v>16</v>
      </c>
      <c r="Q77" s="253" t="s">
        <v>16</v>
      </c>
      <c r="R77" s="253"/>
      <c r="S77" s="253" t="s">
        <v>16</v>
      </c>
      <c r="T77" s="253" t="s">
        <v>16</v>
      </c>
    </row>
    <row r="78" spans="1:20" ht="15" customHeight="1">
      <c r="A78" s="73">
        <v>74</v>
      </c>
      <c r="B78" s="74" t="e">
        <f>#REF!</f>
        <v>#REF!</v>
      </c>
      <c r="C78" s="74" t="e">
        <f>#REF!</f>
        <v>#REF!</v>
      </c>
      <c r="D78" s="72"/>
      <c r="E78" s="72" t="e">
        <f>#REF!</f>
        <v>#REF!</v>
      </c>
      <c r="F78" s="72" t="e">
        <f>#REF!</f>
        <v>#REF!</v>
      </c>
      <c r="G78" s="73" t="e">
        <f>#REF!</f>
        <v>#REF!</v>
      </c>
      <c r="H78" s="72"/>
      <c r="I78" s="72" t="e">
        <f>#REF!</f>
        <v>#REF!</v>
      </c>
      <c r="J78" s="72" t="e">
        <f>#REF!</f>
        <v>#REF!</v>
      </c>
      <c r="K78" s="73" t="e">
        <f>#REF!</f>
        <v>#REF!</v>
      </c>
      <c r="L78" s="196" t="e">
        <f>#REF!</f>
        <v>#REF!</v>
      </c>
      <c r="N78" s="7"/>
      <c r="O78" s="253" t="s">
        <v>16</v>
      </c>
      <c r="P78" s="253" t="s">
        <v>16</v>
      </c>
      <c r="Q78" s="253" t="s">
        <v>16</v>
      </c>
      <c r="R78" s="253"/>
      <c r="S78" s="253" t="s">
        <v>16</v>
      </c>
      <c r="T78" s="253" t="s">
        <v>16</v>
      </c>
    </row>
    <row r="79" spans="1:20" ht="15" customHeight="1">
      <c r="A79" s="73">
        <v>75</v>
      </c>
      <c r="B79" s="74" t="e">
        <f>#REF!</f>
        <v>#REF!</v>
      </c>
      <c r="C79" s="74" t="e">
        <f>#REF!</f>
        <v>#REF!</v>
      </c>
      <c r="D79" s="72"/>
      <c r="E79" s="72" t="e">
        <f>#REF!</f>
        <v>#REF!</v>
      </c>
      <c r="F79" s="72" t="e">
        <f>#REF!</f>
        <v>#REF!</v>
      </c>
      <c r="G79" s="73" t="e">
        <f>#REF!</f>
        <v>#REF!</v>
      </c>
      <c r="H79" s="72"/>
      <c r="I79" s="72" t="e">
        <f>#REF!</f>
        <v>#REF!</v>
      </c>
      <c r="J79" s="72" t="e">
        <f>#REF!</f>
        <v>#REF!</v>
      </c>
      <c r="K79" s="73" t="e">
        <f>#REF!</f>
        <v>#REF!</v>
      </c>
      <c r="L79" s="196" t="e">
        <f>#REF!</f>
        <v>#REF!</v>
      </c>
      <c r="N79" s="7"/>
      <c r="O79" s="253" t="s">
        <v>16</v>
      </c>
      <c r="P79" s="253" t="s">
        <v>16</v>
      </c>
      <c r="Q79" s="253" t="s">
        <v>16</v>
      </c>
      <c r="R79" s="253"/>
      <c r="S79" s="253" t="s">
        <v>16</v>
      </c>
      <c r="T79" s="253" t="s">
        <v>16</v>
      </c>
    </row>
    <row r="80" spans="1:20" ht="15" customHeight="1">
      <c r="A80" s="73">
        <v>76</v>
      </c>
      <c r="B80" s="74" t="e">
        <f>#REF!</f>
        <v>#REF!</v>
      </c>
      <c r="C80" s="74" t="e">
        <f>#REF!</f>
        <v>#REF!</v>
      </c>
      <c r="D80" s="72"/>
      <c r="E80" s="72" t="e">
        <f>#REF!</f>
        <v>#REF!</v>
      </c>
      <c r="F80" s="72" t="e">
        <f>#REF!</f>
        <v>#REF!</v>
      </c>
      <c r="G80" s="73" t="e">
        <f>#REF!</f>
        <v>#REF!</v>
      </c>
      <c r="H80" s="72"/>
      <c r="I80" s="72" t="e">
        <f>#REF!</f>
        <v>#REF!</v>
      </c>
      <c r="J80" s="72" t="e">
        <f>#REF!</f>
        <v>#REF!</v>
      </c>
      <c r="K80" s="73" t="e">
        <f>#REF!</f>
        <v>#REF!</v>
      </c>
      <c r="L80" s="196" t="e">
        <f>#REF!</f>
        <v>#REF!</v>
      </c>
      <c r="N80" s="7"/>
      <c r="O80" s="253" t="s">
        <v>16</v>
      </c>
      <c r="P80" s="253" t="s">
        <v>16</v>
      </c>
      <c r="Q80" s="253" t="s">
        <v>16</v>
      </c>
      <c r="R80" s="253"/>
      <c r="S80" s="253" t="s">
        <v>16</v>
      </c>
      <c r="T80" s="253" t="s">
        <v>16</v>
      </c>
    </row>
    <row r="81" spans="1:20" ht="15" customHeight="1">
      <c r="A81" s="73">
        <v>77</v>
      </c>
      <c r="B81" s="74" t="e">
        <f>#REF!</f>
        <v>#REF!</v>
      </c>
      <c r="C81" s="74" t="e">
        <f>#REF!</f>
        <v>#REF!</v>
      </c>
      <c r="D81" s="72"/>
      <c r="E81" s="72" t="e">
        <f>#REF!</f>
        <v>#REF!</v>
      </c>
      <c r="F81" s="72" t="e">
        <f>#REF!</f>
        <v>#REF!</v>
      </c>
      <c r="G81" s="73" t="e">
        <f>#REF!</f>
        <v>#REF!</v>
      </c>
      <c r="H81" s="72"/>
      <c r="I81" s="72" t="e">
        <f>#REF!</f>
        <v>#REF!</v>
      </c>
      <c r="J81" s="72" t="e">
        <f>#REF!</f>
        <v>#REF!</v>
      </c>
      <c r="K81" s="73" t="e">
        <f>#REF!</f>
        <v>#REF!</v>
      </c>
      <c r="L81" s="196" t="e">
        <f>#REF!</f>
        <v>#REF!</v>
      </c>
      <c r="N81" s="7"/>
      <c r="O81" s="253" t="s">
        <v>16</v>
      </c>
      <c r="P81" s="253" t="s">
        <v>16</v>
      </c>
      <c r="Q81" s="253" t="s">
        <v>16</v>
      </c>
      <c r="R81" s="253"/>
      <c r="S81" s="253" t="s">
        <v>16</v>
      </c>
      <c r="T81" s="253" t="s">
        <v>16</v>
      </c>
    </row>
    <row r="82" spans="1:20" ht="15" customHeight="1">
      <c r="A82" s="73">
        <v>78</v>
      </c>
      <c r="B82" s="74" t="e">
        <f>#REF!</f>
        <v>#REF!</v>
      </c>
      <c r="C82" s="74" t="e">
        <f>#REF!</f>
        <v>#REF!</v>
      </c>
      <c r="D82" s="72"/>
      <c r="E82" s="72" t="e">
        <f>#REF!</f>
        <v>#REF!</v>
      </c>
      <c r="F82" s="72" t="e">
        <f>#REF!</f>
        <v>#REF!</v>
      </c>
      <c r="G82" s="73" t="e">
        <f>#REF!</f>
        <v>#REF!</v>
      </c>
      <c r="H82" s="72"/>
      <c r="I82" s="72" t="e">
        <f>#REF!</f>
        <v>#REF!</v>
      </c>
      <c r="J82" s="72" t="e">
        <f>#REF!</f>
        <v>#REF!</v>
      </c>
      <c r="K82" s="73" t="e">
        <f>#REF!</f>
        <v>#REF!</v>
      </c>
      <c r="L82" s="196" t="e">
        <f>#REF!</f>
        <v>#REF!</v>
      </c>
      <c r="N82" s="7"/>
      <c r="O82" s="253" t="s">
        <v>16</v>
      </c>
      <c r="P82" s="253" t="s">
        <v>16</v>
      </c>
      <c r="Q82" s="253" t="s">
        <v>16</v>
      </c>
      <c r="R82" s="253"/>
      <c r="S82" s="253" t="s">
        <v>16</v>
      </c>
      <c r="T82" s="253" t="s">
        <v>16</v>
      </c>
    </row>
    <row r="83" spans="1:20" ht="15" customHeight="1">
      <c r="A83" s="73">
        <v>79</v>
      </c>
      <c r="B83" s="74" t="e">
        <f>#REF!</f>
        <v>#REF!</v>
      </c>
      <c r="C83" s="74" t="e">
        <f>#REF!</f>
        <v>#REF!</v>
      </c>
      <c r="D83" s="72"/>
      <c r="E83" s="72" t="e">
        <f>#REF!</f>
        <v>#REF!</v>
      </c>
      <c r="F83" s="72" t="e">
        <f>#REF!</f>
        <v>#REF!</v>
      </c>
      <c r="G83" s="73" t="e">
        <f>#REF!</f>
        <v>#REF!</v>
      </c>
      <c r="H83" s="72"/>
      <c r="I83" s="72" t="e">
        <f>#REF!</f>
        <v>#REF!</v>
      </c>
      <c r="J83" s="72" t="e">
        <f>#REF!</f>
        <v>#REF!</v>
      </c>
      <c r="K83" s="73" t="e">
        <f>#REF!</f>
        <v>#REF!</v>
      </c>
      <c r="L83" s="196" t="e">
        <f>#REF!</f>
        <v>#REF!</v>
      </c>
      <c r="N83" s="7"/>
      <c r="O83" s="253" t="s">
        <v>16</v>
      </c>
      <c r="P83" s="253" t="s">
        <v>16</v>
      </c>
      <c r="Q83" s="253" t="s">
        <v>16</v>
      </c>
      <c r="R83" s="253"/>
      <c r="S83" s="253" t="s">
        <v>16</v>
      </c>
      <c r="T83" s="253" t="s">
        <v>16</v>
      </c>
    </row>
    <row r="84" spans="1:20" ht="15" customHeight="1">
      <c r="A84" s="73">
        <v>80</v>
      </c>
      <c r="B84" s="74" t="e">
        <f>#REF!</f>
        <v>#REF!</v>
      </c>
      <c r="C84" s="74" t="e">
        <f>#REF!</f>
        <v>#REF!</v>
      </c>
      <c r="D84" s="72"/>
      <c r="E84" s="72" t="e">
        <f>#REF!</f>
        <v>#REF!</v>
      </c>
      <c r="F84" s="72" t="e">
        <f>#REF!</f>
        <v>#REF!</v>
      </c>
      <c r="G84" s="73" t="e">
        <f>#REF!</f>
        <v>#REF!</v>
      </c>
      <c r="H84" s="72"/>
      <c r="I84" s="72" t="e">
        <f>#REF!</f>
        <v>#REF!</v>
      </c>
      <c r="J84" s="72" t="e">
        <f>#REF!</f>
        <v>#REF!</v>
      </c>
      <c r="K84" s="73" t="e">
        <f>#REF!</f>
        <v>#REF!</v>
      </c>
      <c r="L84" s="196" t="e">
        <f>#REF!</f>
        <v>#REF!</v>
      </c>
      <c r="N84" s="7"/>
      <c r="O84" s="253" t="s">
        <v>16</v>
      </c>
      <c r="P84" s="253" t="s">
        <v>16</v>
      </c>
      <c r="Q84" s="253" t="s">
        <v>16</v>
      </c>
      <c r="R84" s="253"/>
      <c r="S84" s="253" t="s">
        <v>16</v>
      </c>
      <c r="T84" s="253" t="s">
        <v>16</v>
      </c>
    </row>
    <row r="85" spans="1:20" ht="15" customHeight="1">
      <c r="A85" s="73">
        <v>81</v>
      </c>
      <c r="B85" s="74" t="e">
        <f>#REF!</f>
        <v>#REF!</v>
      </c>
      <c r="C85" s="74" t="e">
        <f>#REF!</f>
        <v>#REF!</v>
      </c>
      <c r="D85" s="72"/>
      <c r="E85" s="72" t="e">
        <f>#REF!</f>
        <v>#REF!</v>
      </c>
      <c r="F85" s="72" t="e">
        <f>#REF!</f>
        <v>#REF!</v>
      </c>
      <c r="G85" s="73" t="e">
        <f>#REF!</f>
        <v>#REF!</v>
      </c>
      <c r="H85" s="72"/>
      <c r="I85" s="72" t="e">
        <f>#REF!</f>
        <v>#REF!</v>
      </c>
      <c r="J85" s="72" t="e">
        <f>#REF!</f>
        <v>#REF!</v>
      </c>
      <c r="K85" s="73" t="e">
        <f>#REF!</f>
        <v>#REF!</v>
      </c>
      <c r="L85" s="196" t="e">
        <f>#REF!</f>
        <v>#REF!</v>
      </c>
      <c r="N85" s="7"/>
      <c r="O85" s="253" t="s">
        <v>16</v>
      </c>
      <c r="P85" s="253" t="s">
        <v>16</v>
      </c>
      <c r="Q85" s="253" t="s">
        <v>16</v>
      </c>
      <c r="R85" s="253"/>
      <c r="S85" s="253" t="s">
        <v>16</v>
      </c>
      <c r="T85" s="253" t="s">
        <v>16</v>
      </c>
    </row>
    <row r="86" spans="1:20" ht="15" customHeight="1">
      <c r="A86" s="73">
        <v>82</v>
      </c>
      <c r="B86" s="74" t="e">
        <f>#REF!</f>
        <v>#REF!</v>
      </c>
      <c r="C86" s="74" t="e">
        <f>#REF!</f>
        <v>#REF!</v>
      </c>
      <c r="D86" s="72"/>
      <c r="E86" s="72" t="e">
        <f>#REF!</f>
        <v>#REF!</v>
      </c>
      <c r="F86" s="72" t="e">
        <f>#REF!</f>
        <v>#REF!</v>
      </c>
      <c r="G86" s="73" t="e">
        <f>#REF!</f>
        <v>#REF!</v>
      </c>
      <c r="H86" s="72"/>
      <c r="I86" s="72" t="e">
        <f>#REF!</f>
        <v>#REF!</v>
      </c>
      <c r="J86" s="72" t="e">
        <f>#REF!</f>
        <v>#REF!</v>
      </c>
      <c r="K86" s="73" t="e">
        <f>#REF!</f>
        <v>#REF!</v>
      </c>
      <c r="L86" s="196" t="e">
        <f>#REF!</f>
        <v>#REF!</v>
      </c>
      <c r="N86" s="7"/>
      <c r="O86" s="253" t="s">
        <v>16</v>
      </c>
      <c r="P86" s="253" t="s">
        <v>16</v>
      </c>
      <c r="Q86" s="253" t="s">
        <v>16</v>
      </c>
      <c r="R86" s="253"/>
      <c r="S86" s="253" t="s">
        <v>16</v>
      </c>
      <c r="T86" s="253" t="s">
        <v>16</v>
      </c>
    </row>
    <row r="87" spans="1:20" ht="15" customHeight="1">
      <c r="A87" s="73">
        <v>83</v>
      </c>
      <c r="B87" s="74" t="e">
        <f>#REF!</f>
        <v>#REF!</v>
      </c>
      <c r="C87" s="74" t="e">
        <f>#REF!</f>
        <v>#REF!</v>
      </c>
      <c r="D87" s="72"/>
      <c r="E87" s="72" t="e">
        <f>#REF!</f>
        <v>#REF!</v>
      </c>
      <c r="F87" s="72" t="e">
        <f>#REF!</f>
        <v>#REF!</v>
      </c>
      <c r="G87" s="73" t="e">
        <f>#REF!</f>
        <v>#REF!</v>
      </c>
      <c r="H87" s="72"/>
      <c r="I87" s="72" t="e">
        <f>#REF!</f>
        <v>#REF!</v>
      </c>
      <c r="J87" s="72" t="e">
        <f>#REF!</f>
        <v>#REF!</v>
      </c>
      <c r="K87" s="73" t="e">
        <f>#REF!</f>
        <v>#REF!</v>
      </c>
      <c r="L87" s="196" t="e">
        <f>#REF!</f>
        <v>#REF!</v>
      </c>
      <c r="N87" s="7"/>
      <c r="O87" s="253" t="s">
        <v>16</v>
      </c>
      <c r="P87" s="253" t="s">
        <v>16</v>
      </c>
      <c r="Q87" s="253" t="s">
        <v>16</v>
      </c>
      <c r="R87" s="253"/>
      <c r="S87" s="253" t="s">
        <v>16</v>
      </c>
      <c r="T87" s="253" t="s">
        <v>16</v>
      </c>
    </row>
    <row r="88" spans="1:20" ht="15" customHeight="1">
      <c r="A88" s="73">
        <v>84</v>
      </c>
      <c r="B88" s="74" t="e">
        <f>#REF!</f>
        <v>#REF!</v>
      </c>
      <c r="C88" s="74" t="e">
        <f>#REF!</f>
        <v>#REF!</v>
      </c>
      <c r="D88" s="72"/>
      <c r="E88" s="72" t="e">
        <f>#REF!</f>
        <v>#REF!</v>
      </c>
      <c r="F88" s="72" t="e">
        <f>#REF!</f>
        <v>#REF!</v>
      </c>
      <c r="G88" s="73" t="e">
        <f>#REF!</f>
        <v>#REF!</v>
      </c>
      <c r="H88" s="72"/>
      <c r="I88" s="72" t="e">
        <f>#REF!</f>
        <v>#REF!</v>
      </c>
      <c r="J88" s="72" t="e">
        <f>#REF!</f>
        <v>#REF!</v>
      </c>
      <c r="K88" s="73" t="e">
        <f>#REF!</f>
        <v>#REF!</v>
      </c>
      <c r="L88" s="196" t="e">
        <f>#REF!</f>
        <v>#REF!</v>
      </c>
      <c r="N88" s="7"/>
      <c r="O88" s="253" t="s">
        <v>16</v>
      </c>
      <c r="P88" s="253" t="s">
        <v>16</v>
      </c>
      <c r="Q88" s="253" t="s">
        <v>16</v>
      </c>
      <c r="R88" s="253"/>
      <c r="S88" s="253" t="s">
        <v>16</v>
      </c>
      <c r="T88" s="253" t="s">
        <v>16</v>
      </c>
    </row>
    <row r="89" spans="1:20" ht="15" customHeight="1">
      <c r="A89" s="73">
        <v>85</v>
      </c>
      <c r="B89" s="74" t="e">
        <f>#REF!</f>
        <v>#REF!</v>
      </c>
      <c r="C89" s="74" t="e">
        <f>#REF!</f>
        <v>#REF!</v>
      </c>
      <c r="D89" s="72"/>
      <c r="E89" s="72" t="e">
        <f>#REF!</f>
        <v>#REF!</v>
      </c>
      <c r="F89" s="72" t="e">
        <f>#REF!</f>
        <v>#REF!</v>
      </c>
      <c r="G89" s="73" t="e">
        <f>#REF!</f>
        <v>#REF!</v>
      </c>
      <c r="H89" s="72"/>
      <c r="I89" s="72" t="e">
        <f>#REF!</f>
        <v>#REF!</v>
      </c>
      <c r="J89" s="72" t="e">
        <f>#REF!</f>
        <v>#REF!</v>
      </c>
      <c r="K89" s="73" t="e">
        <f>#REF!</f>
        <v>#REF!</v>
      </c>
      <c r="L89" s="196" t="e">
        <f>#REF!</f>
        <v>#REF!</v>
      </c>
      <c r="N89" s="7"/>
      <c r="O89" s="253" t="s">
        <v>16</v>
      </c>
      <c r="P89" s="253" t="s">
        <v>16</v>
      </c>
      <c r="Q89" s="253" t="s">
        <v>16</v>
      </c>
      <c r="R89" s="253"/>
      <c r="S89" s="253" t="s">
        <v>16</v>
      </c>
      <c r="T89" s="253" t="s">
        <v>16</v>
      </c>
    </row>
    <row r="90" spans="1:20" ht="15" customHeight="1">
      <c r="A90" s="73">
        <v>86</v>
      </c>
      <c r="B90" s="74" t="e">
        <f>#REF!</f>
        <v>#REF!</v>
      </c>
      <c r="C90" s="74" t="e">
        <f>#REF!</f>
        <v>#REF!</v>
      </c>
      <c r="D90" s="72"/>
      <c r="E90" s="72" t="e">
        <f>#REF!</f>
        <v>#REF!</v>
      </c>
      <c r="F90" s="72" t="e">
        <f>#REF!</f>
        <v>#REF!</v>
      </c>
      <c r="G90" s="73" t="e">
        <f>#REF!</f>
        <v>#REF!</v>
      </c>
      <c r="H90" s="72"/>
      <c r="I90" s="72" t="e">
        <f>#REF!</f>
        <v>#REF!</v>
      </c>
      <c r="J90" s="72" t="e">
        <f>#REF!</f>
        <v>#REF!</v>
      </c>
      <c r="K90" s="73" t="e">
        <f>#REF!</f>
        <v>#REF!</v>
      </c>
      <c r="L90" s="196" t="e">
        <f>#REF!</f>
        <v>#REF!</v>
      </c>
      <c r="N90" s="7"/>
      <c r="O90" s="253" t="s">
        <v>16</v>
      </c>
      <c r="P90" s="253" t="s">
        <v>16</v>
      </c>
      <c r="Q90" s="253" t="s">
        <v>16</v>
      </c>
      <c r="R90" s="253"/>
      <c r="S90" s="253" t="s">
        <v>16</v>
      </c>
      <c r="T90" s="253" t="s">
        <v>16</v>
      </c>
    </row>
    <row r="91" spans="1:20" ht="15" customHeight="1">
      <c r="A91" s="73">
        <v>87</v>
      </c>
      <c r="B91" s="74" t="e">
        <f>#REF!</f>
        <v>#REF!</v>
      </c>
      <c r="C91" s="74" t="e">
        <f>#REF!</f>
        <v>#REF!</v>
      </c>
      <c r="D91" s="72"/>
      <c r="E91" s="72" t="e">
        <f>#REF!</f>
        <v>#REF!</v>
      </c>
      <c r="F91" s="72" t="e">
        <f>#REF!</f>
        <v>#REF!</v>
      </c>
      <c r="G91" s="73" t="e">
        <f>#REF!</f>
        <v>#REF!</v>
      </c>
      <c r="H91" s="72"/>
      <c r="I91" s="72" t="e">
        <f>#REF!</f>
        <v>#REF!</v>
      </c>
      <c r="J91" s="72" t="e">
        <f>#REF!</f>
        <v>#REF!</v>
      </c>
      <c r="K91" s="73" t="e">
        <f>#REF!</f>
        <v>#REF!</v>
      </c>
      <c r="L91" s="196" t="e">
        <f>#REF!</f>
        <v>#REF!</v>
      </c>
      <c r="N91" s="7"/>
      <c r="O91" s="253" t="s">
        <v>16</v>
      </c>
      <c r="P91" s="253" t="s">
        <v>16</v>
      </c>
      <c r="Q91" s="253" t="s">
        <v>16</v>
      </c>
      <c r="R91" s="253"/>
      <c r="S91" s="253" t="s">
        <v>16</v>
      </c>
      <c r="T91" s="253" t="s">
        <v>16</v>
      </c>
    </row>
    <row r="92" spans="1:20" ht="15" customHeight="1">
      <c r="A92" s="73">
        <v>88</v>
      </c>
      <c r="B92" s="74" t="e">
        <f>#REF!</f>
        <v>#REF!</v>
      </c>
      <c r="C92" s="74" t="e">
        <f>#REF!</f>
        <v>#REF!</v>
      </c>
      <c r="D92" s="72"/>
      <c r="E92" s="72" t="e">
        <f>#REF!</f>
        <v>#REF!</v>
      </c>
      <c r="F92" s="72" t="e">
        <f>#REF!</f>
        <v>#REF!</v>
      </c>
      <c r="G92" s="73" t="e">
        <f>#REF!</f>
        <v>#REF!</v>
      </c>
      <c r="H92" s="72"/>
      <c r="I92" s="72" t="e">
        <f>#REF!</f>
        <v>#REF!</v>
      </c>
      <c r="J92" s="72" t="e">
        <f>#REF!</f>
        <v>#REF!</v>
      </c>
      <c r="K92" s="73" t="e">
        <f>#REF!</f>
        <v>#REF!</v>
      </c>
      <c r="L92" s="196" t="e">
        <f>#REF!</f>
        <v>#REF!</v>
      </c>
      <c r="N92" s="7"/>
      <c r="O92" s="253" t="s">
        <v>16</v>
      </c>
      <c r="P92" s="253" t="s">
        <v>16</v>
      </c>
      <c r="Q92" s="253" t="s">
        <v>16</v>
      </c>
      <c r="R92" s="253"/>
      <c r="S92" s="253" t="s">
        <v>16</v>
      </c>
      <c r="T92" s="253" t="s">
        <v>16</v>
      </c>
    </row>
    <row r="93" spans="1:20" ht="15" customHeight="1">
      <c r="A93" s="73">
        <v>89</v>
      </c>
      <c r="B93" s="74" t="e">
        <f>#REF!</f>
        <v>#REF!</v>
      </c>
      <c r="C93" s="74" t="e">
        <f>#REF!</f>
        <v>#REF!</v>
      </c>
      <c r="D93" s="72"/>
      <c r="E93" s="72" t="e">
        <f>#REF!</f>
        <v>#REF!</v>
      </c>
      <c r="F93" s="72" t="e">
        <f>#REF!</f>
        <v>#REF!</v>
      </c>
      <c r="G93" s="73" t="e">
        <f>#REF!</f>
        <v>#REF!</v>
      </c>
      <c r="H93" s="72"/>
      <c r="I93" s="72" t="e">
        <f>#REF!</f>
        <v>#REF!</v>
      </c>
      <c r="J93" s="72" t="e">
        <f>#REF!</f>
        <v>#REF!</v>
      </c>
      <c r="K93" s="73" t="e">
        <f>#REF!</f>
        <v>#REF!</v>
      </c>
      <c r="L93" s="196" t="e">
        <f>#REF!</f>
        <v>#REF!</v>
      </c>
      <c r="N93" s="7"/>
      <c r="O93" s="253" t="s">
        <v>16</v>
      </c>
      <c r="P93" s="253" t="s">
        <v>16</v>
      </c>
      <c r="Q93" s="253" t="s">
        <v>16</v>
      </c>
      <c r="R93" s="253"/>
      <c r="S93" s="253" t="s">
        <v>16</v>
      </c>
      <c r="T93" s="253" t="s">
        <v>16</v>
      </c>
    </row>
    <row r="94" spans="1:20" ht="15" customHeight="1">
      <c r="A94" s="73">
        <v>90</v>
      </c>
      <c r="B94" s="74" t="e">
        <f>#REF!</f>
        <v>#REF!</v>
      </c>
      <c r="C94" s="74" t="e">
        <f>#REF!</f>
        <v>#REF!</v>
      </c>
      <c r="D94" s="72"/>
      <c r="E94" s="72" t="e">
        <f>#REF!</f>
        <v>#REF!</v>
      </c>
      <c r="F94" s="72" t="e">
        <f>#REF!</f>
        <v>#REF!</v>
      </c>
      <c r="G94" s="73" t="e">
        <f>#REF!</f>
        <v>#REF!</v>
      </c>
      <c r="H94" s="72"/>
      <c r="I94" s="72" t="e">
        <f>#REF!</f>
        <v>#REF!</v>
      </c>
      <c r="J94" s="72" t="e">
        <f>#REF!</f>
        <v>#REF!</v>
      </c>
      <c r="K94" s="73" t="e">
        <f>#REF!</f>
        <v>#REF!</v>
      </c>
      <c r="L94" s="196" t="e">
        <f>#REF!</f>
        <v>#REF!</v>
      </c>
      <c r="N94" s="7"/>
      <c r="O94" s="253" t="s">
        <v>16</v>
      </c>
      <c r="P94" s="253" t="s">
        <v>16</v>
      </c>
      <c r="Q94" s="253" t="s">
        <v>16</v>
      </c>
      <c r="R94" s="253"/>
      <c r="S94" s="253" t="s">
        <v>16</v>
      </c>
      <c r="T94" s="253" t="s">
        <v>16</v>
      </c>
    </row>
    <row r="95" spans="1:20" ht="15" customHeight="1">
      <c r="A95" s="73">
        <v>91</v>
      </c>
      <c r="B95" s="74" t="e">
        <f>#REF!</f>
        <v>#REF!</v>
      </c>
      <c r="C95" s="74" t="e">
        <f>#REF!</f>
        <v>#REF!</v>
      </c>
      <c r="D95" s="72"/>
      <c r="E95" s="72" t="e">
        <f>#REF!</f>
        <v>#REF!</v>
      </c>
      <c r="F95" s="72" t="e">
        <f>#REF!</f>
        <v>#REF!</v>
      </c>
      <c r="G95" s="73" t="e">
        <f>#REF!</f>
        <v>#REF!</v>
      </c>
      <c r="H95" s="72"/>
      <c r="I95" s="72" t="e">
        <f>#REF!</f>
        <v>#REF!</v>
      </c>
      <c r="J95" s="72" t="e">
        <f>#REF!</f>
        <v>#REF!</v>
      </c>
      <c r="K95" s="73" t="e">
        <f>#REF!</f>
        <v>#REF!</v>
      </c>
      <c r="L95" s="196" t="e">
        <f>#REF!</f>
        <v>#REF!</v>
      </c>
      <c r="N95" s="7"/>
      <c r="O95" s="253" t="s">
        <v>16</v>
      </c>
      <c r="P95" s="253" t="s">
        <v>16</v>
      </c>
      <c r="Q95" s="253" t="s">
        <v>16</v>
      </c>
      <c r="R95" s="253"/>
      <c r="S95" s="253" t="s">
        <v>16</v>
      </c>
      <c r="T95" s="253" t="s">
        <v>16</v>
      </c>
    </row>
    <row r="96" spans="1:20" ht="15" customHeight="1">
      <c r="A96" s="73">
        <v>92</v>
      </c>
      <c r="B96" s="74" t="e">
        <f>#REF!</f>
        <v>#REF!</v>
      </c>
      <c r="C96" s="74" t="e">
        <f>#REF!</f>
        <v>#REF!</v>
      </c>
      <c r="D96" s="72"/>
      <c r="E96" s="72" t="e">
        <f>#REF!</f>
        <v>#REF!</v>
      </c>
      <c r="F96" s="72" t="e">
        <f>#REF!</f>
        <v>#REF!</v>
      </c>
      <c r="G96" s="73" t="e">
        <f>#REF!</f>
        <v>#REF!</v>
      </c>
      <c r="H96" s="72"/>
      <c r="I96" s="72" t="e">
        <f>#REF!</f>
        <v>#REF!</v>
      </c>
      <c r="J96" s="72" t="e">
        <f>#REF!</f>
        <v>#REF!</v>
      </c>
      <c r="K96" s="73" t="e">
        <f>#REF!</f>
        <v>#REF!</v>
      </c>
      <c r="L96" s="196" t="e">
        <f>#REF!</f>
        <v>#REF!</v>
      </c>
      <c r="N96" s="7"/>
      <c r="O96" s="253" t="s">
        <v>16</v>
      </c>
      <c r="P96" s="253" t="s">
        <v>16</v>
      </c>
      <c r="Q96" s="253" t="s">
        <v>16</v>
      </c>
      <c r="R96" s="253"/>
      <c r="S96" s="253" t="s">
        <v>16</v>
      </c>
      <c r="T96" s="253" t="s">
        <v>16</v>
      </c>
    </row>
    <row r="97" spans="1:20" ht="15" customHeight="1">
      <c r="A97" s="73">
        <v>93</v>
      </c>
      <c r="B97" s="74" t="e">
        <f>#REF!</f>
        <v>#REF!</v>
      </c>
      <c r="C97" s="74" t="e">
        <f>#REF!</f>
        <v>#REF!</v>
      </c>
      <c r="D97" s="72"/>
      <c r="E97" s="72" t="e">
        <f>#REF!</f>
        <v>#REF!</v>
      </c>
      <c r="F97" s="72" t="e">
        <f>#REF!</f>
        <v>#REF!</v>
      </c>
      <c r="G97" s="73" t="e">
        <f>#REF!</f>
        <v>#REF!</v>
      </c>
      <c r="H97" s="72"/>
      <c r="I97" s="72" t="e">
        <f>#REF!</f>
        <v>#REF!</v>
      </c>
      <c r="J97" s="72" t="e">
        <f>#REF!</f>
        <v>#REF!</v>
      </c>
      <c r="K97" s="73" t="e">
        <f>#REF!</f>
        <v>#REF!</v>
      </c>
      <c r="L97" s="196" t="e">
        <f>#REF!</f>
        <v>#REF!</v>
      </c>
      <c r="N97" s="7"/>
      <c r="O97" s="253" t="s">
        <v>16</v>
      </c>
      <c r="P97" s="253" t="s">
        <v>16</v>
      </c>
      <c r="Q97" s="253" t="s">
        <v>16</v>
      </c>
      <c r="R97" s="253"/>
      <c r="S97" s="253" t="s">
        <v>16</v>
      </c>
      <c r="T97" s="253" t="s">
        <v>16</v>
      </c>
    </row>
    <row r="98" spans="1:20" ht="15" customHeight="1">
      <c r="A98" s="73">
        <v>94</v>
      </c>
      <c r="B98" s="74" t="e">
        <f>#REF!</f>
        <v>#REF!</v>
      </c>
      <c r="C98" s="74" t="e">
        <f>#REF!</f>
        <v>#REF!</v>
      </c>
      <c r="D98" s="72"/>
      <c r="E98" s="72" t="e">
        <f>#REF!</f>
        <v>#REF!</v>
      </c>
      <c r="F98" s="72" t="e">
        <f>#REF!</f>
        <v>#REF!</v>
      </c>
      <c r="G98" s="73" t="e">
        <f>#REF!</f>
        <v>#REF!</v>
      </c>
      <c r="H98" s="72"/>
      <c r="I98" s="72" t="e">
        <f>#REF!</f>
        <v>#REF!</v>
      </c>
      <c r="J98" s="72" t="e">
        <f>#REF!</f>
        <v>#REF!</v>
      </c>
      <c r="K98" s="73" t="e">
        <f>#REF!</f>
        <v>#REF!</v>
      </c>
      <c r="L98" s="196" t="e">
        <f>#REF!</f>
        <v>#REF!</v>
      </c>
      <c r="N98" s="7"/>
      <c r="O98" s="253" t="s">
        <v>16</v>
      </c>
      <c r="P98" s="253" t="s">
        <v>16</v>
      </c>
      <c r="Q98" s="253" t="s">
        <v>16</v>
      </c>
      <c r="R98" s="253"/>
      <c r="S98" s="253" t="s">
        <v>16</v>
      </c>
      <c r="T98" s="253" t="s">
        <v>16</v>
      </c>
    </row>
    <row r="99" spans="1:20" ht="15" customHeight="1">
      <c r="A99" s="73">
        <v>95</v>
      </c>
      <c r="B99" s="74" t="e">
        <f>#REF!</f>
        <v>#REF!</v>
      </c>
      <c r="C99" s="74" t="e">
        <f>#REF!</f>
        <v>#REF!</v>
      </c>
      <c r="D99" s="72"/>
      <c r="E99" s="72" t="e">
        <f>#REF!</f>
        <v>#REF!</v>
      </c>
      <c r="F99" s="72" t="e">
        <f>#REF!</f>
        <v>#REF!</v>
      </c>
      <c r="G99" s="73" t="e">
        <f>#REF!</f>
        <v>#REF!</v>
      </c>
      <c r="H99" s="72"/>
      <c r="I99" s="72" t="e">
        <f>#REF!</f>
        <v>#REF!</v>
      </c>
      <c r="J99" s="72" t="e">
        <f>#REF!</f>
        <v>#REF!</v>
      </c>
      <c r="K99" s="73" t="e">
        <f>#REF!</f>
        <v>#REF!</v>
      </c>
      <c r="L99" s="196" t="e">
        <f>#REF!</f>
        <v>#REF!</v>
      </c>
      <c r="N99" s="7"/>
      <c r="O99" s="253" t="s">
        <v>16</v>
      </c>
      <c r="P99" s="253" t="s">
        <v>16</v>
      </c>
      <c r="Q99" s="253" t="s">
        <v>16</v>
      </c>
      <c r="R99" s="253"/>
      <c r="S99" s="253" t="s">
        <v>16</v>
      </c>
      <c r="T99" s="253" t="s">
        <v>16</v>
      </c>
    </row>
    <row r="100" spans="1:20" ht="15" customHeight="1">
      <c r="A100" s="73">
        <v>96</v>
      </c>
      <c r="B100" s="74" t="e">
        <f>#REF!</f>
        <v>#REF!</v>
      </c>
      <c r="C100" s="74" t="e">
        <f>#REF!</f>
        <v>#REF!</v>
      </c>
      <c r="D100" s="72"/>
      <c r="E100" s="72" t="e">
        <f>#REF!</f>
        <v>#REF!</v>
      </c>
      <c r="F100" s="72" t="e">
        <f>#REF!</f>
        <v>#REF!</v>
      </c>
      <c r="G100" s="73" t="e">
        <f>#REF!</f>
        <v>#REF!</v>
      </c>
      <c r="H100" s="72"/>
      <c r="I100" s="72" t="e">
        <f>#REF!</f>
        <v>#REF!</v>
      </c>
      <c r="J100" s="72" t="e">
        <f>#REF!</f>
        <v>#REF!</v>
      </c>
      <c r="K100" s="73" t="e">
        <f>#REF!</f>
        <v>#REF!</v>
      </c>
      <c r="L100" s="196" t="e">
        <f>#REF!</f>
        <v>#REF!</v>
      </c>
      <c r="N100" s="7"/>
      <c r="O100" s="253" t="s">
        <v>16</v>
      </c>
      <c r="P100" s="253" t="s">
        <v>16</v>
      </c>
      <c r="Q100" s="253" t="s">
        <v>16</v>
      </c>
      <c r="R100" s="253"/>
      <c r="S100" s="253" t="s">
        <v>16</v>
      </c>
      <c r="T100" s="253" t="s">
        <v>16</v>
      </c>
    </row>
    <row r="101" spans="1:20" ht="15" customHeight="1">
      <c r="A101" s="73">
        <v>97</v>
      </c>
      <c r="B101" s="74" t="e">
        <f>#REF!</f>
        <v>#REF!</v>
      </c>
      <c r="C101" s="74" t="e">
        <f>#REF!</f>
        <v>#REF!</v>
      </c>
      <c r="D101" s="72"/>
      <c r="E101" s="72" t="e">
        <f>#REF!</f>
        <v>#REF!</v>
      </c>
      <c r="F101" s="72" t="e">
        <f>#REF!</f>
        <v>#REF!</v>
      </c>
      <c r="G101" s="73" t="e">
        <f>#REF!</f>
        <v>#REF!</v>
      </c>
      <c r="H101" s="72"/>
      <c r="I101" s="72" t="e">
        <f>#REF!</f>
        <v>#REF!</v>
      </c>
      <c r="J101" s="72" t="e">
        <f>#REF!</f>
        <v>#REF!</v>
      </c>
      <c r="K101" s="73" t="e">
        <f>#REF!</f>
        <v>#REF!</v>
      </c>
      <c r="L101" s="196" t="e">
        <f>#REF!</f>
        <v>#REF!</v>
      </c>
      <c r="N101" s="7"/>
      <c r="O101" s="253" t="s">
        <v>16</v>
      </c>
      <c r="P101" s="253" t="s">
        <v>16</v>
      </c>
      <c r="Q101" s="253" t="s">
        <v>16</v>
      </c>
      <c r="R101" s="253"/>
      <c r="S101" s="253" t="s">
        <v>16</v>
      </c>
      <c r="T101" s="253" t="s">
        <v>16</v>
      </c>
    </row>
    <row r="102" spans="1:20" ht="15" customHeight="1">
      <c r="A102" s="73">
        <v>98</v>
      </c>
      <c r="B102" s="74" t="e">
        <f>#REF!</f>
        <v>#REF!</v>
      </c>
      <c r="C102" s="74" t="e">
        <f>#REF!</f>
        <v>#REF!</v>
      </c>
      <c r="D102" s="72"/>
      <c r="E102" s="72" t="e">
        <f>#REF!</f>
        <v>#REF!</v>
      </c>
      <c r="F102" s="72" t="e">
        <f>#REF!</f>
        <v>#REF!</v>
      </c>
      <c r="G102" s="73" t="e">
        <f>#REF!</f>
        <v>#REF!</v>
      </c>
      <c r="H102" s="72"/>
      <c r="I102" s="72" t="e">
        <f>#REF!</f>
        <v>#REF!</v>
      </c>
      <c r="J102" s="72" t="e">
        <f>#REF!</f>
        <v>#REF!</v>
      </c>
      <c r="K102" s="73" t="e">
        <f>#REF!</f>
        <v>#REF!</v>
      </c>
      <c r="L102" s="196" t="e">
        <f>#REF!</f>
        <v>#REF!</v>
      </c>
      <c r="N102" s="7"/>
      <c r="O102" s="253" t="s">
        <v>16</v>
      </c>
      <c r="P102" s="253" t="s">
        <v>16</v>
      </c>
      <c r="Q102" s="253" t="s">
        <v>16</v>
      </c>
      <c r="R102" s="253"/>
      <c r="S102" s="253" t="s">
        <v>16</v>
      </c>
      <c r="T102" s="253" t="s">
        <v>16</v>
      </c>
    </row>
    <row r="103" spans="1:20" ht="15" customHeight="1">
      <c r="A103" s="73">
        <v>99</v>
      </c>
      <c r="B103" s="74" t="e">
        <f>#REF!</f>
        <v>#REF!</v>
      </c>
      <c r="C103" s="74" t="e">
        <f>#REF!</f>
        <v>#REF!</v>
      </c>
      <c r="D103" s="72"/>
      <c r="E103" s="72" t="e">
        <f>#REF!</f>
        <v>#REF!</v>
      </c>
      <c r="F103" s="72" t="e">
        <f>#REF!</f>
        <v>#REF!</v>
      </c>
      <c r="G103" s="73" t="e">
        <f>#REF!</f>
        <v>#REF!</v>
      </c>
      <c r="H103" s="72"/>
      <c r="I103" s="72" t="e">
        <f>#REF!</f>
        <v>#REF!</v>
      </c>
      <c r="J103" s="72" t="e">
        <f>#REF!</f>
        <v>#REF!</v>
      </c>
      <c r="K103" s="73" t="e">
        <f>#REF!</f>
        <v>#REF!</v>
      </c>
      <c r="L103" s="196" t="e">
        <f>#REF!</f>
        <v>#REF!</v>
      </c>
      <c r="N103" s="7"/>
      <c r="O103" s="253" t="s">
        <v>16</v>
      </c>
      <c r="P103" s="253" t="s">
        <v>16</v>
      </c>
      <c r="Q103" s="253" t="s">
        <v>16</v>
      </c>
      <c r="R103" s="253"/>
      <c r="S103" s="253" t="s">
        <v>16</v>
      </c>
      <c r="T103" s="253" t="s">
        <v>16</v>
      </c>
    </row>
    <row r="104" spans="1:20" ht="15" customHeight="1">
      <c r="A104" s="73">
        <v>100</v>
      </c>
      <c r="B104" s="74" t="e">
        <f>#REF!</f>
        <v>#REF!</v>
      </c>
      <c r="C104" s="74" t="e">
        <f>#REF!</f>
        <v>#REF!</v>
      </c>
      <c r="D104" s="72"/>
      <c r="E104" s="72" t="e">
        <f>#REF!</f>
        <v>#REF!</v>
      </c>
      <c r="F104" s="72" t="e">
        <f>#REF!</f>
        <v>#REF!</v>
      </c>
      <c r="G104" s="73" t="e">
        <f>#REF!</f>
        <v>#REF!</v>
      </c>
      <c r="H104" s="72"/>
      <c r="I104" s="72" t="e">
        <f>#REF!</f>
        <v>#REF!</v>
      </c>
      <c r="J104" s="72" t="e">
        <f>#REF!</f>
        <v>#REF!</v>
      </c>
      <c r="K104" s="73" t="e">
        <f>#REF!</f>
        <v>#REF!</v>
      </c>
      <c r="L104" s="196" t="e">
        <f>#REF!</f>
        <v>#REF!</v>
      </c>
      <c r="N104" s="7"/>
      <c r="O104" s="253" t="s">
        <v>16</v>
      </c>
      <c r="P104" s="253" t="s">
        <v>16</v>
      </c>
      <c r="Q104" s="253" t="s">
        <v>16</v>
      </c>
      <c r="R104" s="253"/>
      <c r="S104" s="253" t="s">
        <v>16</v>
      </c>
      <c r="T104" s="253" t="s">
        <v>16</v>
      </c>
    </row>
    <row r="105" spans="1:20" ht="15" customHeight="1">
      <c r="A105" s="73">
        <v>101</v>
      </c>
      <c r="B105" s="74" t="e">
        <f>#REF!</f>
        <v>#REF!</v>
      </c>
      <c r="C105" s="74" t="e">
        <f>#REF!</f>
        <v>#REF!</v>
      </c>
      <c r="D105" s="72"/>
      <c r="E105" s="72" t="e">
        <f>#REF!</f>
        <v>#REF!</v>
      </c>
      <c r="F105" s="72" t="e">
        <f>#REF!</f>
        <v>#REF!</v>
      </c>
      <c r="G105" s="73" t="e">
        <f>#REF!</f>
        <v>#REF!</v>
      </c>
      <c r="H105" s="72"/>
      <c r="I105" s="72" t="e">
        <f>#REF!</f>
        <v>#REF!</v>
      </c>
      <c r="J105" s="72" t="e">
        <f>#REF!</f>
        <v>#REF!</v>
      </c>
      <c r="K105" s="73" t="e">
        <f>#REF!</f>
        <v>#REF!</v>
      </c>
      <c r="L105" s="196" t="e">
        <f>#REF!</f>
        <v>#REF!</v>
      </c>
      <c r="N105" s="7"/>
      <c r="O105" s="253" t="s">
        <v>16</v>
      </c>
      <c r="P105" s="253" t="s">
        <v>16</v>
      </c>
      <c r="Q105" s="253" t="s">
        <v>16</v>
      </c>
      <c r="R105" s="253"/>
      <c r="S105" s="253" t="s">
        <v>16</v>
      </c>
      <c r="T105" s="253" t="s">
        <v>16</v>
      </c>
    </row>
    <row r="106" spans="1:20" ht="15" customHeight="1">
      <c r="A106" s="73">
        <v>102</v>
      </c>
      <c r="B106" s="74" t="e">
        <f>#REF!</f>
        <v>#REF!</v>
      </c>
      <c r="C106" s="74" t="e">
        <f>#REF!</f>
        <v>#REF!</v>
      </c>
      <c r="D106" s="72"/>
      <c r="E106" s="72" t="e">
        <f>#REF!</f>
        <v>#REF!</v>
      </c>
      <c r="F106" s="72" t="e">
        <f>#REF!</f>
        <v>#REF!</v>
      </c>
      <c r="G106" s="73" t="e">
        <f>#REF!</f>
        <v>#REF!</v>
      </c>
      <c r="H106" s="72"/>
      <c r="I106" s="72" t="e">
        <f>#REF!</f>
        <v>#REF!</v>
      </c>
      <c r="J106" s="72" t="e">
        <f>#REF!</f>
        <v>#REF!</v>
      </c>
      <c r="K106" s="73" t="e">
        <f>#REF!</f>
        <v>#REF!</v>
      </c>
      <c r="L106" s="196" t="e">
        <f>#REF!</f>
        <v>#REF!</v>
      </c>
      <c r="N106" s="7"/>
      <c r="O106" s="253" t="s">
        <v>16</v>
      </c>
      <c r="P106" s="253" t="s">
        <v>16</v>
      </c>
      <c r="Q106" s="253" t="s">
        <v>16</v>
      </c>
      <c r="R106" s="253"/>
      <c r="S106" s="253" t="s">
        <v>16</v>
      </c>
      <c r="T106" s="253" t="s">
        <v>16</v>
      </c>
    </row>
    <row r="107" spans="1:20" ht="15" customHeight="1">
      <c r="A107" s="73">
        <v>103</v>
      </c>
      <c r="B107" s="74" t="e">
        <f>#REF!</f>
        <v>#REF!</v>
      </c>
      <c r="C107" s="74" t="e">
        <f>#REF!</f>
        <v>#REF!</v>
      </c>
      <c r="D107" s="72"/>
      <c r="E107" s="72" t="e">
        <f>#REF!</f>
        <v>#REF!</v>
      </c>
      <c r="F107" s="72" t="e">
        <f>#REF!</f>
        <v>#REF!</v>
      </c>
      <c r="G107" s="73" t="e">
        <f>#REF!</f>
        <v>#REF!</v>
      </c>
      <c r="H107" s="72"/>
      <c r="I107" s="72" t="e">
        <f>#REF!</f>
        <v>#REF!</v>
      </c>
      <c r="J107" s="72" t="e">
        <f>#REF!</f>
        <v>#REF!</v>
      </c>
      <c r="K107" s="73" t="e">
        <f>#REF!</f>
        <v>#REF!</v>
      </c>
      <c r="L107" s="196" t="e">
        <f>#REF!</f>
        <v>#REF!</v>
      </c>
      <c r="N107" s="7"/>
      <c r="O107" s="253" t="s">
        <v>16</v>
      </c>
      <c r="P107" s="253" t="s">
        <v>16</v>
      </c>
      <c r="Q107" s="253" t="s">
        <v>16</v>
      </c>
      <c r="R107" s="253"/>
      <c r="S107" s="253" t="s">
        <v>16</v>
      </c>
      <c r="T107" s="253" t="s">
        <v>16</v>
      </c>
    </row>
    <row r="108" spans="1:20" ht="15" customHeight="1">
      <c r="A108" s="73">
        <v>104</v>
      </c>
      <c r="B108" s="74" t="e">
        <f>#REF!</f>
        <v>#REF!</v>
      </c>
      <c r="C108" s="74" t="e">
        <f>#REF!</f>
        <v>#REF!</v>
      </c>
      <c r="D108" s="72"/>
      <c r="E108" s="72" t="e">
        <f>#REF!</f>
        <v>#REF!</v>
      </c>
      <c r="F108" s="72" t="e">
        <f>#REF!</f>
        <v>#REF!</v>
      </c>
      <c r="G108" s="73" t="e">
        <f>#REF!</f>
        <v>#REF!</v>
      </c>
      <c r="H108" s="72"/>
      <c r="I108" s="72" t="e">
        <f>#REF!</f>
        <v>#REF!</v>
      </c>
      <c r="J108" s="72" t="e">
        <f>#REF!</f>
        <v>#REF!</v>
      </c>
      <c r="K108" s="73" t="e">
        <f>#REF!</f>
        <v>#REF!</v>
      </c>
      <c r="L108" s="196" t="e">
        <f>#REF!</f>
        <v>#REF!</v>
      </c>
      <c r="N108" s="7"/>
      <c r="O108" s="253" t="s">
        <v>16</v>
      </c>
      <c r="P108" s="253" t="s">
        <v>16</v>
      </c>
      <c r="Q108" s="253" t="s">
        <v>16</v>
      </c>
      <c r="R108" s="253"/>
      <c r="S108" s="253" t="s">
        <v>16</v>
      </c>
      <c r="T108" s="253" t="s">
        <v>16</v>
      </c>
    </row>
    <row r="109" spans="1:20" ht="15" customHeight="1">
      <c r="A109" s="73">
        <v>105</v>
      </c>
      <c r="B109" s="74" t="e">
        <f>#REF!</f>
        <v>#REF!</v>
      </c>
      <c r="C109" s="74" t="e">
        <f>#REF!</f>
        <v>#REF!</v>
      </c>
      <c r="D109" s="72"/>
      <c r="E109" s="72" t="e">
        <f>#REF!</f>
        <v>#REF!</v>
      </c>
      <c r="F109" s="72" t="e">
        <f>#REF!</f>
        <v>#REF!</v>
      </c>
      <c r="G109" s="73" t="e">
        <f>#REF!</f>
        <v>#REF!</v>
      </c>
      <c r="H109" s="72"/>
      <c r="I109" s="72" t="e">
        <f>#REF!</f>
        <v>#REF!</v>
      </c>
      <c r="J109" s="72" t="e">
        <f>#REF!</f>
        <v>#REF!</v>
      </c>
      <c r="K109" s="73" t="e">
        <f>#REF!</f>
        <v>#REF!</v>
      </c>
      <c r="L109" s="196" t="e">
        <f>#REF!</f>
        <v>#REF!</v>
      </c>
      <c r="N109" s="7"/>
      <c r="O109" s="253" t="s">
        <v>16</v>
      </c>
      <c r="P109" s="253" t="s">
        <v>16</v>
      </c>
      <c r="Q109" s="253" t="s">
        <v>16</v>
      </c>
      <c r="R109" s="253"/>
      <c r="S109" s="253" t="s">
        <v>16</v>
      </c>
      <c r="T109" s="253" t="s">
        <v>16</v>
      </c>
    </row>
    <row r="110" spans="1:20" ht="15" customHeight="1">
      <c r="A110" s="73">
        <v>106</v>
      </c>
      <c r="B110" s="74" t="e">
        <f>#REF!</f>
        <v>#REF!</v>
      </c>
      <c r="C110" s="74" t="e">
        <f>#REF!</f>
        <v>#REF!</v>
      </c>
      <c r="D110" s="72"/>
      <c r="E110" s="72" t="e">
        <f>#REF!</f>
        <v>#REF!</v>
      </c>
      <c r="F110" s="72" t="e">
        <f>#REF!</f>
        <v>#REF!</v>
      </c>
      <c r="G110" s="73" t="e">
        <f>#REF!</f>
        <v>#REF!</v>
      </c>
      <c r="H110" s="72"/>
      <c r="I110" s="72" t="e">
        <f>#REF!</f>
        <v>#REF!</v>
      </c>
      <c r="J110" s="72" t="e">
        <f>#REF!</f>
        <v>#REF!</v>
      </c>
      <c r="K110" s="73" t="e">
        <f>#REF!</f>
        <v>#REF!</v>
      </c>
      <c r="L110" s="196" t="e">
        <f>#REF!</f>
        <v>#REF!</v>
      </c>
      <c r="N110" s="7"/>
      <c r="O110" s="253" t="s">
        <v>16</v>
      </c>
      <c r="P110" s="253" t="s">
        <v>16</v>
      </c>
      <c r="Q110" s="253" t="s">
        <v>16</v>
      </c>
      <c r="R110" s="253"/>
      <c r="S110" s="253" t="s">
        <v>16</v>
      </c>
      <c r="T110" s="253" t="s">
        <v>16</v>
      </c>
    </row>
    <row r="111" spans="1:20" ht="15" customHeight="1">
      <c r="A111" s="73">
        <v>107</v>
      </c>
      <c r="B111" s="74" t="e">
        <f>#REF!</f>
        <v>#REF!</v>
      </c>
      <c r="C111" s="74" t="e">
        <f>#REF!</f>
        <v>#REF!</v>
      </c>
      <c r="D111" s="72"/>
      <c r="E111" s="72" t="e">
        <f>#REF!</f>
        <v>#REF!</v>
      </c>
      <c r="F111" s="72" t="e">
        <f>#REF!</f>
        <v>#REF!</v>
      </c>
      <c r="G111" s="73" t="e">
        <f>#REF!</f>
        <v>#REF!</v>
      </c>
      <c r="H111" s="72"/>
      <c r="I111" s="72" t="e">
        <f>#REF!</f>
        <v>#REF!</v>
      </c>
      <c r="J111" s="72" t="e">
        <f>#REF!</f>
        <v>#REF!</v>
      </c>
      <c r="K111" s="73" t="e">
        <f>#REF!</f>
        <v>#REF!</v>
      </c>
      <c r="L111" s="196" t="e">
        <f>#REF!</f>
        <v>#REF!</v>
      </c>
      <c r="N111" s="7"/>
      <c r="O111" s="253" t="s">
        <v>16</v>
      </c>
      <c r="P111" s="253" t="s">
        <v>16</v>
      </c>
      <c r="Q111" s="253" t="s">
        <v>16</v>
      </c>
      <c r="R111" s="253"/>
      <c r="S111" s="253" t="s">
        <v>16</v>
      </c>
      <c r="T111" s="253" t="s">
        <v>16</v>
      </c>
    </row>
    <row r="112" spans="1:20" ht="15" customHeight="1">
      <c r="A112" s="73">
        <v>108</v>
      </c>
      <c r="B112" s="74" t="e">
        <f>#REF!</f>
        <v>#REF!</v>
      </c>
      <c r="C112" s="74" t="e">
        <f>#REF!</f>
        <v>#REF!</v>
      </c>
      <c r="D112" s="72"/>
      <c r="E112" s="72" t="e">
        <f>#REF!</f>
        <v>#REF!</v>
      </c>
      <c r="F112" s="72" t="e">
        <f>#REF!</f>
        <v>#REF!</v>
      </c>
      <c r="G112" s="73" t="e">
        <f>#REF!</f>
        <v>#REF!</v>
      </c>
      <c r="H112" s="72"/>
      <c r="I112" s="72" t="e">
        <f>#REF!</f>
        <v>#REF!</v>
      </c>
      <c r="J112" s="72" t="e">
        <f>#REF!</f>
        <v>#REF!</v>
      </c>
      <c r="K112" s="73" t="e">
        <f>#REF!</f>
        <v>#REF!</v>
      </c>
      <c r="L112" s="196" t="e">
        <f>#REF!</f>
        <v>#REF!</v>
      </c>
      <c r="N112" s="7"/>
      <c r="O112" s="253" t="s">
        <v>16</v>
      </c>
      <c r="P112" s="253" t="s">
        <v>16</v>
      </c>
      <c r="Q112" s="253" t="s">
        <v>16</v>
      </c>
      <c r="R112" s="253"/>
      <c r="S112" s="253" t="s">
        <v>16</v>
      </c>
      <c r="T112" s="253" t="s">
        <v>16</v>
      </c>
    </row>
    <row r="113" spans="1:20" ht="15" customHeight="1">
      <c r="A113" s="73">
        <v>109</v>
      </c>
      <c r="B113" s="74" t="e">
        <f>#REF!</f>
        <v>#REF!</v>
      </c>
      <c r="C113" s="74" t="e">
        <f>#REF!</f>
        <v>#REF!</v>
      </c>
      <c r="D113" s="72"/>
      <c r="E113" s="72" t="e">
        <f>#REF!</f>
        <v>#REF!</v>
      </c>
      <c r="F113" s="72" t="e">
        <f>#REF!</f>
        <v>#REF!</v>
      </c>
      <c r="G113" s="73" t="e">
        <f>#REF!</f>
        <v>#REF!</v>
      </c>
      <c r="H113" s="72"/>
      <c r="I113" s="72" t="e">
        <f>#REF!</f>
        <v>#REF!</v>
      </c>
      <c r="J113" s="72" t="e">
        <f>#REF!</f>
        <v>#REF!</v>
      </c>
      <c r="K113" s="73" t="e">
        <f>#REF!</f>
        <v>#REF!</v>
      </c>
      <c r="L113" s="196" t="e">
        <f>#REF!</f>
        <v>#REF!</v>
      </c>
      <c r="N113" s="7"/>
      <c r="O113" s="253" t="s">
        <v>16</v>
      </c>
      <c r="P113" s="253" t="s">
        <v>16</v>
      </c>
      <c r="Q113" s="253" t="s">
        <v>16</v>
      </c>
      <c r="R113" s="253"/>
      <c r="S113" s="253" t="s">
        <v>16</v>
      </c>
      <c r="T113" s="253" t="s">
        <v>16</v>
      </c>
    </row>
    <row r="114" spans="1:20" ht="15" customHeight="1">
      <c r="A114" s="73">
        <v>110</v>
      </c>
      <c r="B114" s="74" t="e">
        <f>#REF!</f>
        <v>#REF!</v>
      </c>
      <c r="C114" s="74" t="e">
        <f>#REF!</f>
        <v>#REF!</v>
      </c>
      <c r="D114" s="72"/>
      <c r="E114" s="72" t="e">
        <f>#REF!</f>
        <v>#REF!</v>
      </c>
      <c r="F114" s="72" t="e">
        <f>#REF!</f>
        <v>#REF!</v>
      </c>
      <c r="G114" s="73" t="e">
        <f>#REF!</f>
        <v>#REF!</v>
      </c>
      <c r="H114" s="72"/>
      <c r="I114" s="72" t="e">
        <f>#REF!</f>
        <v>#REF!</v>
      </c>
      <c r="J114" s="72" t="e">
        <f>#REF!</f>
        <v>#REF!</v>
      </c>
      <c r="K114" s="73" t="e">
        <f>#REF!</f>
        <v>#REF!</v>
      </c>
      <c r="L114" s="196" t="e">
        <f>#REF!</f>
        <v>#REF!</v>
      </c>
      <c r="N114" s="7"/>
      <c r="O114" s="253" t="s">
        <v>16</v>
      </c>
      <c r="P114" s="253" t="s">
        <v>16</v>
      </c>
      <c r="Q114" s="253" t="s">
        <v>16</v>
      </c>
      <c r="R114" s="253"/>
      <c r="S114" s="253" t="s">
        <v>16</v>
      </c>
      <c r="T114" s="253" t="s">
        <v>16</v>
      </c>
    </row>
    <row r="115" spans="1:20" ht="15" customHeight="1">
      <c r="A115" s="73">
        <v>111</v>
      </c>
      <c r="B115" s="74" t="e">
        <f>#REF!</f>
        <v>#REF!</v>
      </c>
      <c r="C115" s="74" t="e">
        <f>#REF!</f>
        <v>#REF!</v>
      </c>
      <c r="D115" s="72"/>
      <c r="E115" s="72" t="e">
        <f>#REF!</f>
        <v>#REF!</v>
      </c>
      <c r="F115" s="72" t="e">
        <f>#REF!</f>
        <v>#REF!</v>
      </c>
      <c r="G115" s="73" t="e">
        <f>#REF!</f>
        <v>#REF!</v>
      </c>
      <c r="H115" s="72"/>
      <c r="I115" s="72" t="e">
        <f>#REF!</f>
        <v>#REF!</v>
      </c>
      <c r="J115" s="72" t="e">
        <f>#REF!</f>
        <v>#REF!</v>
      </c>
      <c r="K115" s="73" t="e">
        <f>#REF!</f>
        <v>#REF!</v>
      </c>
      <c r="L115" s="196" t="e">
        <f>#REF!</f>
        <v>#REF!</v>
      </c>
      <c r="N115" s="7"/>
      <c r="O115" s="253" t="s">
        <v>16</v>
      </c>
      <c r="P115" s="253" t="s">
        <v>16</v>
      </c>
      <c r="Q115" s="253" t="s">
        <v>16</v>
      </c>
      <c r="R115" s="253"/>
      <c r="S115" s="253" t="s">
        <v>16</v>
      </c>
      <c r="T115" s="253" t="s">
        <v>16</v>
      </c>
    </row>
    <row r="116" spans="1:20" ht="15" customHeight="1">
      <c r="A116" s="73">
        <v>112</v>
      </c>
      <c r="B116" s="74" t="e">
        <f>#REF!</f>
        <v>#REF!</v>
      </c>
      <c r="C116" s="74" t="e">
        <f>#REF!</f>
        <v>#REF!</v>
      </c>
      <c r="D116" s="72"/>
      <c r="E116" s="72" t="e">
        <f>#REF!</f>
        <v>#REF!</v>
      </c>
      <c r="F116" s="72" t="e">
        <f>#REF!</f>
        <v>#REF!</v>
      </c>
      <c r="G116" s="73" t="e">
        <f>#REF!</f>
        <v>#REF!</v>
      </c>
      <c r="H116" s="72"/>
      <c r="I116" s="72" t="e">
        <f>#REF!</f>
        <v>#REF!</v>
      </c>
      <c r="J116" s="72" t="e">
        <f>#REF!</f>
        <v>#REF!</v>
      </c>
      <c r="K116" s="73" t="e">
        <f>#REF!</f>
        <v>#REF!</v>
      </c>
      <c r="L116" s="196" t="e">
        <f>#REF!</f>
        <v>#REF!</v>
      </c>
      <c r="N116" s="7"/>
      <c r="O116" s="253" t="s">
        <v>16</v>
      </c>
      <c r="P116" s="253" t="s">
        <v>16</v>
      </c>
      <c r="Q116" s="253" t="s">
        <v>16</v>
      </c>
      <c r="R116" s="253"/>
      <c r="S116" s="253" t="s">
        <v>16</v>
      </c>
      <c r="T116" s="253" t="s">
        <v>16</v>
      </c>
    </row>
    <row r="117" spans="1:20" ht="15" customHeight="1">
      <c r="A117" s="73">
        <v>113</v>
      </c>
      <c r="B117" s="74" t="e">
        <f>#REF!</f>
        <v>#REF!</v>
      </c>
      <c r="C117" s="74" t="e">
        <f>#REF!</f>
        <v>#REF!</v>
      </c>
      <c r="D117" s="72"/>
      <c r="E117" s="72" t="e">
        <f>#REF!</f>
        <v>#REF!</v>
      </c>
      <c r="F117" s="72" t="e">
        <f>#REF!</f>
        <v>#REF!</v>
      </c>
      <c r="G117" s="73" t="e">
        <f>#REF!</f>
        <v>#REF!</v>
      </c>
      <c r="H117" s="72"/>
      <c r="I117" s="72" t="e">
        <f>#REF!</f>
        <v>#REF!</v>
      </c>
      <c r="J117" s="72" t="e">
        <f>#REF!</f>
        <v>#REF!</v>
      </c>
      <c r="K117" s="73" t="e">
        <f>#REF!</f>
        <v>#REF!</v>
      </c>
      <c r="L117" s="196" t="e">
        <f>#REF!</f>
        <v>#REF!</v>
      </c>
      <c r="N117" s="7"/>
      <c r="O117" s="253" t="s">
        <v>16</v>
      </c>
      <c r="P117" s="253" t="s">
        <v>16</v>
      </c>
      <c r="Q117" s="253" t="s">
        <v>16</v>
      </c>
      <c r="R117" s="253"/>
      <c r="S117" s="253" t="s">
        <v>16</v>
      </c>
      <c r="T117" s="253" t="s">
        <v>16</v>
      </c>
    </row>
    <row r="118" spans="1:20" ht="15" customHeight="1">
      <c r="A118" s="73">
        <v>114</v>
      </c>
      <c r="B118" s="74" t="e">
        <f>#REF!</f>
        <v>#REF!</v>
      </c>
      <c r="C118" s="74" t="e">
        <f>#REF!</f>
        <v>#REF!</v>
      </c>
      <c r="D118" s="72"/>
      <c r="E118" s="72" t="e">
        <f>#REF!</f>
        <v>#REF!</v>
      </c>
      <c r="F118" s="72" t="e">
        <f>#REF!</f>
        <v>#REF!</v>
      </c>
      <c r="G118" s="73" t="e">
        <f>#REF!</f>
        <v>#REF!</v>
      </c>
      <c r="H118" s="72"/>
      <c r="I118" s="72" t="e">
        <f>#REF!</f>
        <v>#REF!</v>
      </c>
      <c r="J118" s="72" t="e">
        <f>#REF!</f>
        <v>#REF!</v>
      </c>
      <c r="K118" s="73" t="e">
        <f>#REF!</f>
        <v>#REF!</v>
      </c>
      <c r="L118" s="196" t="e">
        <f>#REF!</f>
        <v>#REF!</v>
      </c>
      <c r="N118" s="7"/>
      <c r="O118" s="253" t="s">
        <v>16</v>
      </c>
      <c r="P118" s="253" t="s">
        <v>16</v>
      </c>
      <c r="Q118" s="253" t="s">
        <v>16</v>
      </c>
      <c r="R118" s="253"/>
      <c r="S118" s="253" t="s">
        <v>16</v>
      </c>
      <c r="T118" s="253" t="s">
        <v>16</v>
      </c>
    </row>
    <row r="119" spans="1:20" ht="15" customHeight="1">
      <c r="A119" s="73">
        <v>115</v>
      </c>
      <c r="B119" s="74" t="e">
        <f>#REF!</f>
        <v>#REF!</v>
      </c>
      <c r="C119" s="74" t="e">
        <f>#REF!</f>
        <v>#REF!</v>
      </c>
      <c r="D119" s="72"/>
      <c r="E119" s="72" t="e">
        <f>#REF!</f>
        <v>#REF!</v>
      </c>
      <c r="F119" s="72" t="e">
        <f>#REF!</f>
        <v>#REF!</v>
      </c>
      <c r="G119" s="73" t="e">
        <f>#REF!</f>
        <v>#REF!</v>
      </c>
      <c r="H119" s="72"/>
      <c r="I119" s="72" t="e">
        <f>#REF!</f>
        <v>#REF!</v>
      </c>
      <c r="J119" s="72" t="e">
        <f>#REF!</f>
        <v>#REF!</v>
      </c>
      <c r="K119" s="73" t="e">
        <f>#REF!</f>
        <v>#REF!</v>
      </c>
      <c r="L119" s="196" t="e">
        <f>#REF!</f>
        <v>#REF!</v>
      </c>
      <c r="N119" s="7"/>
      <c r="O119" s="253" t="s">
        <v>16</v>
      </c>
      <c r="P119" s="253" t="s">
        <v>16</v>
      </c>
      <c r="Q119" s="253" t="s">
        <v>16</v>
      </c>
      <c r="R119" s="253"/>
      <c r="S119" s="253" t="s">
        <v>16</v>
      </c>
      <c r="T119" s="253" t="s">
        <v>16</v>
      </c>
    </row>
    <row r="120" spans="1:20" ht="15" customHeight="1">
      <c r="A120" s="73">
        <v>116</v>
      </c>
      <c r="B120" s="74" t="e">
        <f>#REF!</f>
        <v>#REF!</v>
      </c>
      <c r="C120" s="74" t="e">
        <f>#REF!</f>
        <v>#REF!</v>
      </c>
      <c r="D120" s="72"/>
      <c r="E120" s="72" t="e">
        <f>#REF!</f>
        <v>#REF!</v>
      </c>
      <c r="F120" s="72" t="e">
        <f>#REF!</f>
        <v>#REF!</v>
      </c>
      <c r="G120" s="73" t="e">
        <f>#REF!</f>
        <v>#REF!</v>
      </c>
      <c r="H120" s="72"/>
      <c r="I120" s="72" t="e">
        <f>#REF!</f>
        <v>#REF!</v>
      </c>
      <c r="J120" s="72" t="e">
        <f>#REF!</f>
        <v>#REF!</v>
      </c>
      <c r="K120" s="73" t="e">
        <f>#REF!</f>
        <v>#REF!</v>
      </c>
      <c r="L120" s="196" t="e">
        <f>#REF!</f>
        <v>#REF!</v>
      </c>
      <c r="N120" s="7"/>
      <c r="O120" s="253" t="s">
        <v>16</v>
      </c>
      <c r="P120" s="253" t="s">
        <v>16</v>
      </c>
      <c r="Q120" s="253" t="s">
        <v>16</v>
      </c>
      <c r="R120" s="253"/>
      <c r="S120" s="253" t="s">
        <v>16</v>
      </c>
      <c r="T120" s="253" t="s">
        <v>16</v>
      </c>
    </row>
    <row r="121" spans="1:20" ht="15" customHeight="1">
      <c r="A121" s="73">
        <v>117</v>
      </c>
      <c r="B121" s="74" t="e">
        <f>#REF!</f>
        <v>#REF!</v>
      </c>
      <c r="C121" s="74" t="e">
        <f>#REF!</f>
        <v>#REF!</v>
      </c>
      <c r="D121" s="72"/>
      <c r="E121" s="72" t="e">
        <f>#REF!</f>
        <v>#REF!</v>
      </c>
      <c r="F121" s="72" t="e">
        <f>#REF!</f>
        <v>#REF!</v>
      </c>
      <c r="G121" s="73" t="e">
        <f>#REF!</f>
        <v>#REF!</v>
      </c>
      <c r="H121" s="72"/>
      <c r="I121" s="72" t="e">
        <f>#REF!</f>
        <v>#REF!</v>
      </c>
      <c r="J121" s="72" t="e">
        <f>#REF!</f>
        <v>#REF!</v>
      </c>
      <c r="K121" s="73" t="e">
        <f>#REF!</f>
        <v>#REF!</v>
      </c>
      <c r="L121" s="196" t="e">
        <f>#REF!</f>
        <v>#REF!</v>
      </c>
      <c r="N121" s="7"/>
      <c r="O121" s="253" t="s">
        <v>16</v>
      </c>
      <c r="P121" s="253" t="s">
        <v>16</v>
      </c>
      <c r="Q121" s="253" t="s">
        <v>16</v>
      </c>
      <c r="R121" s="253"/>
      <c r="S121" s="253" t="s">
        <v>16</v>
      </c>
      <c r="T121" s="253" t="s">
        <v>16</v>
      </c>
    </row>
    <row r="122" spans="1:20" ht="15" customHeight="1">
      <c r="A122" s="73">
        <v>118</v>
      </c>
      <c r="B122" s="74" t="e">
        <f>#REF!</f>
        <v>#REF!</v>
      </c>
      <c r="C122" s="74" t="e">
        <f>#REF!</f>
        <v>#REF!</v>
      </c>
      <c r="D122" s="72"/>
      <c r="E122" s="72" t="e">
        <f>#REF!</f>
        <v>#REF!</v>
      </c>
      <c r="F122" s="72" t="e">
        <f>#REF!</f>
        <v>#REF!</v>
      </c>
      <c r="G122" s="73" t="e">
        <f>#REF!</f>
        <v>#REF!</v>
      </c>
      <c r="H122" s="72"/>
      <c r="I122" s="72" t="e">
        <f>#REF!</f>
        <v>#REF!</v>
      </c>
      <c r="J122" s="72" t="e">
        <f>#REF!</f>
        <v>#REF!</v>
      </c>
      <c r="K122" s="73" t="e">
        <f>#REF!</f>
        <v>#REF!</v>
      </c>
      <c r="L122" s="196" t="e">
        <f>#REF!</f>
        <v>#REF!</v>
      </c>
      <c r="N122" s="7"/>
      <c r="O122" s="253" t="s">
        <v>16</v>
      </c>
      <c r="P122" s="253" t="s">
        <v>16</v>
      </c>
      <c r="Q122" s="253" t="s">
        <v>16</v>
      </c>
      <c r="R122" s="253"/>
      <c r="S122" s="253" t="s">
        <v>16</v>
      </c>
      <c r="T122" s="253" t="s">
        <v>16</v>
      </c>
    </row>
    <row r="123" spans="1:20" ht="15" customHeight="1">
      <c r="A123" s="73">
        <v>119</v>
      </c>
      <c r="B123" s="74" t="e">
        <f>#REF!</f>
        <v>#REF!</v>
      </c>
      <c r="C123" s="74" t="e">
        <f>#REF!</f>
        <v>#REF!</v>
      </c>
      <c r="D123" s="72"/>
      <c r="E123" s="72" t="e">
        <f>#REF!</f>
        <v>#REF!</v>
      </c>
      <c r="F123" s="72" t="e">
        <f>#REF!</f>
        <v>#REF!</v>
      </c>
      <c r="G123" s="73" t="e">
        <f>#REF!</f>
        <v>#REF!</v>
      </c>
      <c r="H123" s="72"/>
      <c r="I123" s="72" t="e">
        <f>#REF!</f>
        <v>#REF!</v>
      </c>
      <c r="J123" s="72" t="e">
        <f>#REF!</f>
        <v>#REF!</v>
      </c>
      <c r="K123" s="73" t="e">
        <f>#REF!</f>
        <v>#REF!</v>
      </c>
      <c r="L123" s="196" t="e">
        <f>#REF!</f>
        <v>#REF!</v>
      </c>
      <c r="N123" s="7"/>
      <c r="O123" s="253" t="s">
        <v>16</v>
      </c>
      <c r="P123" s="253" t="s">
        <v>16</v>
      </c>
      <c r="Q123" s="253" t="s">
        <v>16</v>
      </c>
      <c r="R123" s="253"/>
      <c r="S123" s="253" t="s">
        <v>16</v>
      </c>
      <c r="T123" s="253" t="s">
        <v>16</v>
      </c>
    </row>
    <row r="124" spans="1:20" ht="15" customHeight="1">
      <c r="A124" s="73">
        <v>120</v>
      </c>
      <c r="B124" s="74" t="e">
        <f>#REF!</f>
        <v>#REF!</v>
      </c>
      <c r="C124" s="74" t="e">
        <f>#REF!</f>
        <v>#REF!</v>
      </c>
      <c r="D124" s="72"/>
      <c r="E124" s="72" t="e">
        <f>#REF!</f>
        <v>#REF!</v>
      </c>
      <c r="F124" s="72" t="e">
        <f>#REF!</f>
        <v>#REF!</v>
      </c>
      <c r="G124" s="73" t="e">
        <f>#REF!</f>
        <v>#REF!</v>
      </c>
      <c r="H124" s="72"/>
      <c r="I124" s="72" t="e">
        <f>#REF!</f>
        <v>#REF!</v>
      </c>
      <c r="J124" s="72" t="e">
        <f>#REF!</f>
        <v>#REF!</v>
      </c>
      <c r="K124" s="73" t="e">
        <f>#REF!</f>
        <v>#REF!</v>
      </c>
      <c r="L124" s="196" t="e">
        <f>#REF!</f>
        <v>#REF!</v>
      </c>
      <c r="N124" s="7"/>
      <c r="O124" s="253" t="s">
        <v>16</v>
      </c>
      <c r="P124" s="253" t="s">
        <v>16</v>
      </c>
      <c r="Q124" s="253" t="s">
        <v>16</v>
      </c>
      <c r="R124" s="253"/>
      <c r="S124" s="253" t="s">
        <v>16</v>
      </c>
      <c r="T124" s="253" t="s">
        <v>16</v>
      </c>
    </row>
    <row r="125" spans="1:20" ht="15" customHeight="1">
      <c r="A125" s="73">
        <v>121</v>
      </c>
      <c r="B125" s="74" t="e">
        <f>#REF!</f>
        <v>#REF!</v>
      </c>
      <c r="C125" s="74" t="e">
        <f>#REF!</f>
        <v>#REF!</v>
      </c>
      <c r="D125" s="72"/>
      <c r="E125" s="72" t="e">
        <f>#REF!</f>
        <v>#REF!</v>
      </c>
      <c r="F125" s="72" t="e">
        <f>#REF!</f>
        <v>#REF!</v>
      </c>
      <c r="G125" s="73" t="e">
        <f>#REF!</f>
        <v>#REF!</v>
      </c>
      <c r="H125" s="72"/>
      <c r="I125" s="72" t="e">
        <f>#REF!</f>
        <v>#REF!</v>
      </c>
      <c r="J125" s="72" t="e">
        <f>#REF!</f>
        <v>#REF!</v>
      </c>
      <c r="K125" s="73" t="e">
        <f>#REF!</f>
        <v>#REF!</v>
      </c>
      <c r="L125" s="196" t="e">
        <f>#REF!</f>
        <v>#REF!</v>
      </c>
      <c r="N125" s="7"/>
      <c r="O125" s="253" t="s">
        <v>16</v>
      </c>
      <c r="P125" s="253" t="s">
        <v>16</v>
      </c>
      <c r="Q125" s="253" t="s">
        <v>16</v>
      </c>
      <c r="R125" s="253"/>
      <c r="S125" s="253" t="s">
        <v>16</v>
      </c>
      <c r="T125" s="253" t="s">
        <v>16</v>
      </c>
    </row>
    <row r="126" spans="1:20" ht="15" customHeight="1">
      <c r="A126" s="73">
        <v>122</v>
      </c>
      <c r="B126" s="74" t="e">
        <f>#REF!</f>
        <v>#REF!</v>
      </c>
      <c r="C126" s="74" t="e">
        <f>#REF!</f>
        <v>#REF!</v>
      </c>
      <c r="D126" s="72"/>
      <c r="E126" s="72" t="e">
        <f>#REF!</f>
        <v>#REF!</v>
      </c>
      <c r="F126" s="72" t="e">
        <f>#REF!</f>
        <v>#REF!</v>
      </c>
      <c r="G126" s="73" t="e">
        <f>#REF!</f>
        <v>#REF!</v>
      </c>
      <c r="H126" s="72"/>
      <c r="I126" s="72" t="e">
        <f>#REF!</f>
        <v>#REF!</v>
      </c>
      <c r="J126" s="72" t="e">
        <f>#REF!</f>
        <v>#REF!</v>
      </c>
      <c r="K126" s="73" t="e">
        <f>#REF!</f>
        <v>#REF!</v>
      </c>
      <c r="L126" s="196" t="e">
        <f>#REF!</f>
        <v>#REF!</v>
      </c>
      <c r="N126" s="7"/>
      <c r="O126" s="253" t="s">
        <v>16</v>
      </c>
      <c r="P126" s="253" t="s">
        <v>16</v>
      </c>
      <c r="Q126" s="253" t="s">
        <v>16</v>
      </c>
      <c r="R126" s="253"/>
      <c r="S126" s="253" t="s">
        <v>16</v>
      </c>
      <c r="T126" s="253" t="s">
        <v>16</v>
      </c>
    </row>
    <row r="127" spans="1:20" ht="15" customHeight="1">
      <c r="A127" s="73">
        <v>123</v>
      </c>
      <c r="B127" s="74" t="e">
        <f>#REF!</f>
        <v>#REF!</v>
      </c>
      <c r="C127" s="74" t="e">
        <f>#REF!</f>
        <v>#REF!</v>
      </c>
      <c r="D127" s="72"/>
      <c r="E127" s="72" t="e">
        <f>#REF!</f>
        <v>#REF!</v>
      </c>
      <c r="F127" s="72" t="e">
        <f>#REF!</f>
        <v>#REF!</v>
      </c>
      <c r="G127" s="73" t="e">
        <f>#REF!</f>
        <v>#REF!</v>
      </c>
      <c r="H127" s="72"/>
      <c r="I127" s="72" t="e">
        <f>#REF!</f>
        <v>#REF!</v>
      </c>
      <c r="J127" s="72" t="e">
        <f>#REF!</f>
        <v>#REF!</v>
      </c>
      <c r="K127" s="73" t="e">
        <f>#REF!</f>
        <v>#REF!</v>
      </c>
      <c r="L127" s="196" t="e">
        <f>#REF!</f>
        <v>#REF!</v>
      </c>
      <c r="N127" s="7"/>
      <c r="O127" s="253" t="s">
        <v>16</v>
      </c>
      <c r="P127" s="253" t="s">
        <v>16</v>
      </c>
      <c r="Q127" s="253" t="s">
        <v>16</v>
      </c>
      <c r="R127" s="253"/>
      <c r="S127" s="253" t="s">
        <v>16</v>
      </c>
      <c r="T127" s="253" t="s">
        <v>16</v>
      </c>
    </row>
    <row r="128" spans="1:20" ht="15" customHeight="1">
      <c r="A128" s="73">
        <v>124</v>
      </c>
      <c r="B128" s="74" t="e">
        <f>#REF!</f>
        <v>#REF!</v>
      </c>
      <c r="C128" s="74" t="e">
        <f>#REF!</f>
        <v>#REF!</v>
      </c>
      <c r="D128" s="72"/>
      <c r="E128" s="72" t="e">
        <f>#REF!</f>
        <v>#REF!</v>
      </c>
      <c r="F128" s="72" t="e">
        <f>#REF!</f>
        <v>#REF!</v>
      </c>
      <c r="G128" s="73" t="e">
        <f>#REF!</f>
        <v>#REF!</v>
      </c>
      <c r="H128" s="72"/>
      <c r="I128" s="72" t="e">
        <f>#REF!</f>
        <v>#REF!</v>
      </c>
      <c r="J128" s="72" t="e">
        <f>#REF!</f>
        <v>#REF!</v>
      </c>
      <c r="K128" s="73" t="e">
        <f>#REF!</f>
        <v>#REF!</v>
      </c>
      <c r="L128" s="196" t="e">
        <f>#REF!</f>
        <v>#REF!</v>
      </c>
      <c r="N128" s="7"/>
      <c r="O128" s="253" t="s">
        <v>16</v>
      </c>
      <c r="P128" s="253" t="s">
        <v>16</v>
      </c>
      <c r="Q128" s="253" t="s">
        <v>16</v>
      </c>
      <c r="R128" s="253"/>
      <c r="S128" s="253" t="s">
        <v>16</v>
      </c>
      <c r="T128" s="253" t="s">
        <v>16</v>
      </c>
    </row>
    <row r="129" spans="1:20" ht="15" customHeight="1">
      <c r="A129" s="73">
        <v>125</v>
      </c>
      <c r="B129" s="74" t="e">
        <f>#REF!</f>
        <v>#REF!</v>
      </c>
      <c r="C129" s="74" t="e">
        <f>#REF!</f>
        <v>#REF!</v>
      </c>
      <c r="D129" s="72"/>
      <c r="E129" s="72" t="e">
        <f>#REF!</f>
        <v>#REF!</v>
      </c>
      <c r="F129" s="72" t="e">
        <f>#REF!</f>
        <v>#REF!</v>
      </c>
      <c r="G129" s="73" t="e">
        <f>#REF!</f>
        <v>#REF!</v>
      </c>
      <c r="H129" s="72"/>
      <c r="I129" s="72" t="e">
        <f>#REF!</f>
        <v>#REF!</v>
      </c>
      <c r="J129" s="72" t="e">
        <f>#REF!</f>
        <v>#REF!</v>
      </c>
      <c r="K129" s="73" t="e">
        <f>#REF!</f>
        <v>#REF!</v>
      </c>
      <c r="L129" s="196" t="e">
        <f>#REF!</f>
        <v>#REF!</v>
      </c>
      <c r="N129" s="7"/>
      <c r="O129" s="253" t="s">
        <v>16</v>
      </c>
      <c r="P129" s="253" t="s">
        <v>16</v>
      </c>
      <c r="Q129" s="253" t="s">
        <v>16</v>
      </c>
      <c r="R129" s="253"/>
      <c r="S129" s="253" t="s">
        <v>16</v>
      </c>
      <c r="T129" s="253" t="s">
        <v>16</v>
      </c>
    </row>
    <row r="130" spans="1:20" ht="15" customHeight="1">
      <c r="A130" s="73">
        <v>126</v>
      </c>
      <c r="B130" s="74" t="e">
        <f>#REF!</f>
        <v>#REF!</v>
      </c>
      <c r="C130" s="74" t="e">
        <f>#REF!</f>
        <v>#REF!</v>
      </c>
      <c r="D130" s="72"/>
      <c r="E130" s="72" t="e">
        <f>#REF!</f>
        <v>#REF!</v>
      </c>
      <c r="F130" s="72" t="e">
        <f>#REF!</f>
        <v>#REF!</v>
      </c>
      <c r="G130" s="73" t="e">
        <f>#REF!</f>
        <v>#REF!</v>
      </c>
      <c r="H130" s="72"/>
      <c r="I130" s="72" t="e">
        <f>#REF!</f>
        <v>#REF!</v>
      </c>
      <c r="J130" s="72" t="e">
        <f>#REF!</f>
        <v>#REF!</v>
      </c>
      <c r="K130" s="73" t="e">
        <f>#REF!</f>
        <v>#REF!</v>
      </c>
      <c r="L130" s="196" t="e">
        <f>#REF!</f>
        <v>#REF!</v>
      </c>
      <c r="N130" s="7"/>
      <c r="O130" s="253" t="s">
        <v>16</v>
      </c>
      <c r="P130" s="253" t="s">
        <v>16</v>
      </c>
      <c r="Q130" s="253" t="s">
        <v>16</v>
      </c>
      <c r="R130" s="253"/>
      <c r="S130" s="253" t="s">
        <v>16</v>
      </c>
      <c r="T130" s="253" t="s">
        <v>16</v>
      </c>
    </row>
    <row r="131" spans="1:20" ht="15" customHeight="1">
      <c r="A131" s="73">
        <v>127</v>
      </c>
      <c r="B131" s="74" t="e">
        <f>#REF!</f>
        <v>#REF!</v>
      </c>
      <c r="C131" s="74" t="e">
        <f>#REF!</f>
        <v>#REF!</v>
      </c>
      <c r="D131" s="72"/>
      <c r="E131" s="72" t="e">
        <f>#REF!</f>
        <v>#REF!</v>
      </c>
      <c r="F131" s="72" t="e">
        <f>#REF!</f>
        <v>#REF!</v>
      </c>
      <c r="G131" s="73" t="e">
        <f>#REF!</f>
        <v>#REF!</v>
      </c>
      <c r="H131" s="72"/>
      <c r="I131" s="72" t="e">
        <f>#REF!</f>
        <v>#REF!</v>
      </c>
      <c r="J131" s="72" t="e">
        <f>#REF!</f>
        <v>#REF!</v>
      </c>
      <c r="K131" s="73" t="e">
        <f>#REF!</f>
        <v>#REF!</v>
      </c>
      <c r="L131" s="196" t="e">
        <f>#REF!</f>
        <v>#REF!</v>
      </c>
      <c r="N131" s="7"/>
      <c r="O131" s="253" t="s">
        <v>16</v>
      </c>
      <c r="P131" s="253" t="s">
        <v>16</v>
      </c>
      <c r="Q131" s="253" t="s">
        <v>16</v>
      </c>
      <c r="R131" s="253"/>
      <c r="S131" s="253" t="s">
        <v>16</v>
      </c>
      <c r="T131" s="253" t="s">
        <v>16</v>
      </c>
    </row>
    <row r="132" spans="1:20" ht="15" customHeight="1">
      <c r="A132" s="73">
        <v>128</v>
      </c>
      <c r="B132" s="74" t="e">
        <f>#REF!</f>
        <v>#REF!</v>
      </c>
      <c r="C132" s="74" t="e">
        <f>#REF!</f>
        <v>#REF!</v>
      </c>
      <c r="D132" s="72"/>
      <c r="E132" s="72" t="e">
        <f>#REF!</f>
        <v>#REF!</v>
      </c>
      <c r="F132" s="72" t="e">
        <f>#REF!</f>
        <v>#REF!</v>
      </c>
      <c r="G132" s="73" t="e">
        <f>#REF!</f>
        <v>#REF!</v>
      </c>
      <c r="H132" s="72"/>
      <c r="I132" s="72" t="e">
        <f>#REF!</f>
        <v>#REF!</v>
      </c>
      <c r="J132" s="72" t="e">
        <f>#REF!</f>
        <v>#REF!</v>
      </c>
      <c r="K132" s="73" t="e">
        <f>#REF!</f>
        <v>#REF!</v>
      </c>
      <c r="L132" s="196" t="e">
        <f>#REF!</f>
        <v>#REF!</v>
      </c>
      <c r="N132" s="7"/>
      <c r="O132" s="253" t="s">
        <v>16</v>
      </c>
      <c r="P132" s="253" t="s">
        <v>16</v>
      </c>
      <c r="Q132" s="253" t="s">
        <v>16</v>
      </c>
      <c r="R132" s="253"/>
      <c r="S132" s="253" t="s">
        <v>16</v>
      </c>
      <c r="T132" s="253" t="s">
        <v>16</v>
      </c>
    </row>
  </sheetData>
  <sheetProtection/>
  <mergeCells count="1">
    <mergeCell ref="A1:L1"/>
  </mergeCells>
  <printOptions horizontalCentered="1"/>
  <pageMargins left="0.1968503937007874" right="0.1968503937007874" top="0.984251968503937" bottom="0.984251968503937" header="0.5118110236220472" footer="0.5118110236220472"/>
  <pageSetup horizontalDpi="600" verticalDpi="600" orientation="portrait" paperSize="9" scale="96" r:id="rId1"/>
</worksheet>
</file>

<file path=xl/worksheets/sheet22.xml><?xml version="1.0" encoding="utf-8"?>
<worksheet xmlns="http://schemas.openxmlformats.org/spreadsheetml/2006/main" xmlns:r="http://schemas.openxmlformats.org/officeDocument/2006/relationships">
  <sheetPr codeName="List25">
    <tabColor rgb="FF0070C0"/>
  </sheetPr>
  <dimension ref="A1:Z201"/>
  <sheetViews>
    <sheetView showGridLines="0" view="pageBreakPreview" zoomScaleSheetLayoutView="100" zoomScalePageLayoutView="0" workbookViewId="0" topLeftCell="A1">
      <selection activeCell="J20" sqref="J20"/>
    </sheetView>
  </sheetViews>
  <sheetFormatPr defaultColWidth="9.00390625" defaultRowHeight="12.75"/>
  <cols>
    <col min="1" max="1" width="4.625" style="79" customWidth="1"/>
    <col min="2" max="2" width="5.00390625" style="135" customWidth="1"/>
    <col min="3" max="3" width="30.875" style="78" customWidth="1"/>
    <col min="4" max="4" width="4.25390625" style="78" customWidth="1"/>
    <col min="5" max="8" width="17.75390625" style="147" customWidth="1"/>
    <col min="9" max="9" width="0.6171875" style="147" customWidth="1"/>
    <col min="10" max="16384" width="9.125" style="78" customWidth="1"/>
  </cols>
  <sheetData>
    <row r="1" spans="1:26" ht="27" customHeight="1">
      <c r="A1" s="403" t="s">
        <v>64</v>
      </c>
      <c r="B1" s="403"/>
      <c r="C1" s="403"/>
      <c r="D1" s="403"/>
      <c r="E1" s="403"/>
      <c r="F1" s="403"/>
      <c r="G1" s="403"/>
      <c r="H1" s="403"/>
      <c r="I1" s="255"/>
      <c r="J1" s="77"/>
      <c r="K1" s="77"/>
      <c r="L1" s="77"/>
      <c r="M1" s="77"/>
      <c r="N1" s="77"/>
      <c r="O1" s="77"/>
      <c r="P1" s="77"/>
      <c r="Q1" s="77"/>
      <c r="R1" s="77"/>
      <c r="S1" s="77"/>
      <c r="T1" s="77"/>
      <c r="U1" s="77"/>
      <c r="V1" s="77"/>
      <c r="W1" s="77"/>
      <c r="X1" s="77"/>
      <c r="Y1" s="77"/>
      <c r="Z1" s="77"/>
    </row>
    <row r="2" spans="2:12" ht="21" customHeight="1">
      <c r="B2" s="234"/>
      <c r="D2" s="334" t="s">
        <v>816</v>
      </c>
      <c r="E2" s="334"/>
      <c r="F2" s="334"/>
      <c r="J2" s="15"/>
      <c r="K2" s="15"/>
      <c r="L2" s="15"/>
    </row>
    <row r="3" spans="2:9" ht="15" customHeight="1">
      <c r="B3" s="234"/>
      <c r="F3" s="80"/>
      <c r="G3" s="332" t="s">
        <v>424</v>
      </c>
      <c r="H3" s="332"/>
      <c r="I3" s="51"/>
    </row>
    <row r="4" spans="2:9" ht="15.75">
      <c r="B4" s="229">
        <v>2</v>
      </c>
      <c r="C4" s="135" t="s">
        <v>817</v>
      </c>
      <c r="D4" s="234"/>
      <c r="H4" s="118" t="s">
        <v>818</v>
      </c>
      <c r="I4" s="118"/>
    </row>
    <row r="5" spans="1:6" ht="12.75">
      <c r="A5" s="79">
        <v>1</v>
      </c>
      <c r="B5" s="229">
        <v>8</v>
      </c>
      <c r="C5" s="306" t="s">
        <v>819</v>
      </c>
      <c r="D5" s="306"/>
      <c r="E5" s="148" t="s">
        <v>144</v>
      </c>
      <c r="F5" s="148"/>
    </row>
    <row r="6" spans="2:6" ht="12.75">
      <c r="B6" s="229" t="s">
        <v>16</v>
      </c>
      <c r="C6" s="105" t="s">
        <v>15</v>
      </c>
      <c r="D6" s="406">
        <v>1</v>
      </c>
      <c r="E6" s="316" t="s">
        <v>149</v>
      </c>
      <c r="F6" s="148"/>
    </row>
    <row r="7" spans="1:6" ht="12.75">
      <c r="A7" s="79">
        <v>2</v>
      </c>
      <c r="B7" s="229" t="s">
        <v>16</v>
      </c>
      <c r="C7" s="307" t="s">
        <v>15</v>
      </c>
      <c r="D7" s="407"/>
      <c r="E7" s="315"/>
      <c r="F7" s="315" t="s">
        <v>144</v>
      </c>
    </row>
    <row r="8" spans="2:6" ht="12.75">
      <c r="B8" s="229">
        <v>33</v>
      </c>
      <c r="C8" s="105" t="s">
        <v>820</v>
      </c>
      <c r="D8" s="308"/>
      <c r="E8" s="227">
        <v>33</v>
      </c>
      <c r="F8" s="316" t="s">
        <v>149</v>
      </c>
    </row>
    <row r="9" spans="1:7" ht="12.75">
      <c r="A9" s="79">
        <v>3</v>
      </c>
      <c r="B9" s="229">
        <v>58</v>
      </c>
      <c r="C9" s="307" t="s">
        <v>821</v>
      </c>
      <c r="D9" s="309"/>
      <c r="E9" s="148" t="s">
        <v>171</v>
      </c>
      <c r="F9" s="315" t="s">
        <v>822</v>
      </c>
      <c r="G9" s="315"/>
    </row>
    <row r="10" spans="2:7" ht="12.75">
      <c r="B10" s="229">
        <v>16</v>
      </c>
      <c r="C10" s="105" t="s">
        <v>823</v>
      </c>
      <c r="D10" s="406">
        <v>2</v>
      </c>
      <c r="E10" s="316" t="s">
        <v>193</v>
      </c>
      <c r="F10" s="315"/>
      <c r="G10" s="315"/>
    </row>
    <row r="11" spans="1:7" ht="12.75">
      <c r="A11" s="79">
        <v>4</v>
      </c>
      <c r="B11" s="229">
        <v>47</v>
      </c>
      <c r="C11" s="307" t="s">
        <v>824</v>
      </c>
      <c r="D11" s="407"/>
      <c r="E11" s="315" t="s">
        <v>825</v>
      </c>
      <c r="F11" s="148"/>
      <c r="G11" s="315" t="s">
        <v>144</v>
      </c>
    </row>
    <row r="12" spans="2:8" ht="12.75">
      <c r="B12" s="229">
        <v>25</v>
      </c>
      <c r="C12" s="105" t="s">
        <v>826</v>
      </c>
      <c r="D12" s="308"/>
      <c r="E12" s="148"/>
      <c r="F12" s="405">
        <v>49</v>
      </c>
      <c r="G12" s="316" t="s">
        <v>149</v>
      </c>
      <c r="H12" s="148"/>
    </row>
    <row r="13" spans="1:8" ht="12.75">
      <c r="A13" s="79">
        <v>5</v>
      </c>
      <c r="B13" s="229">
        <v>86</v>
      </c>
      <c r="C13" s="307" t="s">
        <v>827</v>
      </c>
      <c r="D13" s="309"/>
      <c r="E13" s="148" t="s">
        <v>164</v>
      </c>
      <c r="F13" s="405"/>
      <c r="G13" s="315" t="s">
        <v>828</v>
      </c>
      <c r="H13" s="315"/>
    </row>
    <row r="14" spans="2:8" ht="12.75">
      <c r="B14" s="229">
        <v>52</v>
      </c>
      <c r="C14" s="105" t="s">
        <v>829</v>
      </c>
      <c r="D14" s="406">
        <v>3</v>
      </c>
      <c r="E14" s="316" t="s">
        <v>212</v>
      </c>
      <c r="F14" s="148"/>
      <c r="G14" s="315"/>
      <c r="H14" s="315"/>
    </row>
    <row r="15" spans="1:8" ht="12.75">
      <c r="A15" s="79">
        <v>6</v>
      </c>
      <c r="B15" s="229">
        <v>138</v>
      </c>
      <c r="C15" s="307" t="s">
        <v>830</v>
      </c>
      <c r="D15" s="407"/>
      <c r="E15" s="315" t="s">
        <v>831</v>
      </c>
      <c r="F15" s="315" t="s">
        <v>168</v>
      </c>
      <c r="G15" s="315"/>
      <c r="H15" s="315"/>
    </row>
    <row r="16" spans="2:8" ht="12.75">
      <c r="B16" s="229">
        <v>30</v>
      </c>
      <c r="C16" s="105" t="s">
        <v>832</v>
      </c>
      <c r="D16" s="308"/>
      <c r="E16" s="227">
        <v>34</v>
      </c>
      <c r="F16" s="316" t="s">
        <v>180</v>
      </c>
      <c r="G16" s="315"/>
      <c r="H16" s="315"/>
    </row>
    <row r="17" spans="1:8" ht="12.75">
      <c r="A17" s="79">
        <v>7</v>
      </c>
      <c r="B17" s="229">
        <v>44</v>
      </c>
      <c r="C17" s="307" t="s">
        <v>833</v>
      </c>
      <c r="D17" s="309"/>
      <c r="E17" s="148" t="s">
        <v>168</v>
      </c>
      <c r="F17" s="315" t="s">
        <v>834</v>
      </c>
      <c r="G17" s="148"/>
      <c r="H17" s="315"/>
    </row>
    <row r="18" spans="2:8" ht="12.75">
      <c r="B18" s="229">
        <v>80</v>
      </c>
      <c r="C18" s="105" t="s">
        <v>835</v>
      </c>
      <c r="D18" s="406">
        <v>4</v>
      </c>
      <c r="E18" s="316" t="s">
        <v>180</v>
      </c>
      <c r="F18" s="315"/>
      <c r="G18" s="148"/>
      <c r="H18" s="92"/>
    </row>
    <row r="19" spans="1:8" ht="12.75">
      <c r="A19" s="79">
        <v>8</v>
      </c>
      <c r="B19" s="229">
        <v>140</v>
      </c>
      <c r="C19" s="307" t="s">
        <v>836</v>
      </c>
      <c r="D19" s="407"/>
      <c r="E19" s="315" t="s">
        <v>837</v>
      </c>
      <c r="F19" s="148"/>
      <c r="G19" s="148"/>
      <c r="H19" s="92" t="s">
        <v>144</v>
      </c>
    </row>
    <row r="20" spans="2:8" ht="12.75">
      <c r="B20" s="318">
        <v>78</v>
      </c>
      <c r="C20" s="105" t="s">
        <v>838</v>
      </c>
      <c r="D20" s="308"/>
      <c r="E20" s="148"/>
      <c r="F20" s="148"/>
      <c r="G20" s="405">
        <v>57</v>
      </c>
      <c r="H20" s="86" t="s">
        <v>149</v>
      </c>
    </row>
    <row r="21" spans="1:10" ht="12.75">
      <c r="A21" s="79">
        <v>9</v>
      </c>
      <c r="B21" s="318">
        <v>189</v>
      </c>
      <c r="C21" s="307" t="s">
        <v>839</v>
      </c>
      <c r="D21" s="309"/>
      <c r="E21" s="148" t="s">
        <v>206</v>
      </c>
      <c r="F21" s="148"/>
      <c r="G21" s="405"/>
      <c r="H21" s="92" t="s">
        <v>840</v>
      </c>
      <c r="I21" s="148"/>
      <c r="J21" s="317"/>
    </row>
    <row r="22" spans="2:10" ht="12.75">
      <c r="B22" s="318" t="s">
        <v>16</v>
      </c>
      <c r="C22" s="105" t="s">
        <v>15</v>
      </c>
      <c r="D22" s="406">
        <v>5</v>
      </c>
      <c r="E22" s="315" t="s">
        <v>283</v>
      </c>
      <c r="F22" s="148"/>
      <c r="G22" s="148"/>
      <c r="H22" s="315"/>
      <c r="I22" s="148"/>
      <c r="J22" s="317"/>
    </row>
    <row r="23" spans="1:10" ht="12.75">
      <c r="A23" s="79">
        <v>10</v>
      </c>
      <c r="B23" s="318"/>
      <c r="C23" s="307" t="s">
        <v>15</v>
      </c>
      <c r="D23" s="407"/>
      <c r="E23" s="315"/>
      <c r="F23" s="148" t="s">
        <v>186</v>
      </c>
      <c r="G23" s="148"/>
      <c r="H23" s="315"/>
      <c r="I23" s="148"/>
      <c r="J23" s="317"/>
    </row>
    <row r="24" spans="2:10" ht="12.75">
      <c r="B24" s="318">
        <v>55</v>
      </c>
      <c r="C24" s="105" t="s">
        <v>841</v>
      </c>
      <c r="D24" s="308"/>
      <c r="E24" s="227">
        <v>35</v>
      </c>
      <c r="F24" s="148" t="s">
        <v>196</v>
      </c>
      <c r="G24" s="148"/>
      <c r="H24" s="315"/>
      <c r="I24" s="148"/>
      <c r="J24" s="317"/>
    </row>
    <row r="25" spans="1:10" ht="12.75">
      <c r="A25" s="79">
        <v>11</v>
      </c>
      <c r="B25" s="318">
        <v>62</v>
      </c>
      <c r="C25" s="307" t="s">
        <v>842</v>
      </c>
      <c r="D25" s="309"/>
      <c r="E25" s="148" t="s">
        <v>186</v>
      </c>
      <c r="F25" s="148" t="s">
        <v>843</v>
      </c>
      <c r="G25" s="148"/>
      <c r="H25" s="315"/>
      <c r="I25" s="148"/>
      <c r="J25" s="317"/>
    </row>
    <row r="26" spans="2:10" ht="12.75">
      <c r="B26" s="318">
        <v>51</v>
      </c>
      <c r="C26" s="105" t="s">
        <v>844</v>
      </c>
      <c r="D26" s="406">
        <v>6</v>
      </c>
      <c r="E26" s="315" t="s">
        <v>196</v>
      </c>
      <c r="F26" s="148"/>
      <c r="G26" s="148"/>
      <c r="H26" s="315"/>
      <c r="I26" s="148"/>
      <c r="J26" s="317"/>
    </row>
    <row r="27" spans="1:10" ht="12.75">
      <c r="A27" s="79">
        <v>12</v>
      </c>
      <c r="B27" s="318">
        <v>61</v>
      </c>
      <c r="C27" s="307" t="s">
        <v>845</v>
      </c>
      <c r="D27" s="407"/>
      <c r="E27" s="315" t="s">
        <v>846</v>
      </c>
      <c r="F27" s="148"/>
      <c r="G27" s="148" t="s">
        <v>186</v>
      </c>
      <c r="H27" s="315"/>
      <c r="I27" s="148"/>
      <c r="J27" s="317"/>
    </row>
    <row r="28" spans="2:10" ht="12.75">
      <c r="B28" s="318">
        <v>37</v>
      </c>
      <c r="C28" s="105" t="s">
        <v>847</v>
      </c>
      <c r="D28" s="308"/>
      <c r="E28" s="148"/>
      <c r="F28" s="405">
        <v>50</v>
      </c>
      <c r="G28" s="148" t="s">
        <v>196</v>
      </c>
      <c r="H28" s="315"/>
      <c r="I28" s="148"/>
      <c r="J28" s="317"/>
    </row>
    <row r="29" spans="1:10" ht="12.75">
      <c r="A29" s="79">
        <v>13</v>
      </c>
      <c r="B29" s="318">
        <v>79</v>
      </c>
      <c r="C29" s="307" t="s">
        <v>848</v>
      </c>
      <c r="D29" s="309"/>
      <c r="E29" s="148" t="s">
        <v>192</v>
      </c>
      <c r="F29" s="405"/>
      <c r="G29" s="148" t="s">
        <v>849</v>
      </c>
      <c r="H29" s="148"/>
      <c r="I29" s="148"/>
      <c r="J29" s="317"/>
    </row>
    <row r="30" spans="2:10" ht="12.75">
      <c r="B30" s="318">
        <v>57</v>
      </c>
      <c r="C30" s="105" t="s">
        <v>850</v>
      </c>
      <c r="D30" s="406">
        <v>7</v>
      </c>
      <c r="E30" s="315" t="s">
        <v>201</v>
      </c>
      <c r="F30" s="148"/>
      <c r="G30" s="148"/>
      <c r="H30" s="148"/>
      <c r="I30" s="148"/>
      <c r="J30" s="317"/>
    </row>
    <row r="31" spans="1:10" ht="12.75">
      <c r="A31" s="79">
        <v>14</v>
      </c>
      <c r="B31" s="318">
        <v>69</v>
      </c>
      <c r="C31" s="307" t="s">
        <v>851</v>
      </c>
      <c r="D31" s="407"/>
      <c r="E31" s="315" t="s">
        <v>852</v>
      </c>
      <c r="F31" s="148" t="s">
        <v>192</v>
      </c>
      <c r="G31" s="148"/>
      <c r="H31" s="148"/>
      <c r="I31" s="148"/>
      <c r="J31" s="317"/>
    </row>
    <row r="32" spans="2:10" ht="12.75">
      <c r="B32" s="318" t="s">
        <v>16</v>
      </c>
      <c r="C32" s="105" t="s">
        <v>15</v>
      </c>
      <c r="D32" s="308"/>
      <c r="E32" s="227">
        <v>36</v>
      </c>
      <c r="F32" s="148" t="s">
        <v>201</v>
      </c>
      <c r="G32" s="148"/>
      <c r="H32" s="148"/>
      <c r="I32" s="148"/>
      <c r="J32" s="317"/>
    </row>
    <row r="33" spans="1:10" ht="12.75">
      <c r="A33" s="79">
        <v>15</v>
      </c>
      <c r="B33" s="318" t="s">
        <v>16</v>
      </c>
      <c r="C33" s="307" t="s">
        <v>15</v>
      </c>
      <c r="D33" s="309"/>
      <c r="E33" s="148" t="s">
        <v>154</v>
      </c>
      <c r="F33" s="148" t="s">
        <v>853</v>
      </c>
      <c r="G33" s="148"/>
      <c r="H33" s="148"/>
      <c r="I33" s="148"/>
      <c r="J33" s="317"/>
    </row>
    <row r="34" spans="2:10" ht="12.75">
      <c r="B34" s="318">
        <v>14</v>
      </c>
      <c r="C34" s="310" t="s">
        <v>854</v>
      </c>
      <c r="D34" s="406">
        <v>8</v>
      </c>
      <c r="E34" s="315" t="s">
        <v>159</v>
      </c>
      <c r="F34" s="148"/>
      <c r="G34" s="148"/>
      <c r="H34" s="148"/>
      <c r="I34" s="148"/>
      <c r="J34" s="317"/>
    </row>
    <row r="35" spans="1:10" ht="12.75">
      <c r="A35" s="79">
        <v>16</v>
      </c>
      <c r="B35" s="318">
        <v>19</v>
      </c>
      <c r="C35" s="306" t="s">
        <v>855</v>
      </c>
      <c r="D35" s="407"/>
      <c r="E35" s="92"/>
      <c r="F35" s="148"/>
      <c r="G35" s="148"/>
      <c r="H35" s="100" t="s">
        <v>147</v>
      </c>
      <c r="I35" s="149"/>
      <c r="J35" s="317"/>
    </row>
    <row r="36" spans="2:10" ht="12.75">
      <c r="B36" s="100">
        <v>12</v>
      </c>
      <c r="C36" s="310" t="s">
        <v>856</v>
      </c>
      <c r="D36" s="308"/>
      <c r="E36" s="93"/>
      <c r="F36" s="148"/>
      <c r="G36" s="330">
        <v>61</v>
      </c>
      <c r="H36" s="287" t="s">
        <v>150</v>
      </c>
      <c r="I36" s="148"/>
      <c r="J36" s="317"/>
    </row>
    <row r="37" spans="1:10" ht="12.75">
      <c r="A37" s="79">
        <v>17</v>
      </c>
      <c r="B37" s="100">
        <v>15</v>
      </c>
      <c r="C37" s="306" t="s">
        <v>857</v>
      </c>
      <c r="D37" s="309"/>
      <c r="E37" s="148" t="s">
        <v>153</v>
      </c>
      <c r="F37" s="148"/>
      <c r="G37" s="330"/>
      <c r="H37" s="148" t="s">
        <v>858</v>
      </c>
      <c r="I37" s="148"/>
      <c r="J37" s="317"/>
    </row>
    <row r="38" spans="2:10" ht="12.75">
      <c r="B38" s="100" t="s">
        <v>16</v>
      </c>
      <c r="C38" s="105" t="s">
        <v>15</v>
      </c>
      <c r="D38" s="406">
        <v>9</v>
      </c>
      <c r="E38" s="316" t="s">
        <v>155</v>
      </c>
      <c r="F38" s="148"/>
      <c r="G38" s="148"/>
      <c r="H38" s="148"/>
      <c r="I38" s="148"/>
      <c r="J38" s="317"/>
    </row>
    <row r="39" spans="1:10" ht="12.75">
      <c r="A39" s="79">
        <v>18</v>
      </c>
      <c r="B39" s="100" t="s">
        <v>16</v>
      </c>
      <c r="C39" s="307" t="s">
        <v>15</v>
      </c>
      <c r="D39" s="407"/>
      <c r="E39" s="92"/>
      <c r="F39" s="315" t="s">
        <v>153</v>
      </c>
      <c r="G39" s="148"/>
      <c r="H39" s="148"/>
      <c r="I39" s="148"/>
      <c r="J39" s="317"/>
    </row>
    <row r="40" spans="2:10" ht="12.75">
      <c r="B40" s="100">
        <v>54</v>
      </c>
      <c r="C40" s="310" t="s">
        <v>859</v>
      </c>
      <c r="D40" s="308"/>
      <c r="E40" s="227">
        <v>37</v>
      </c>
      <c r="F40" s="316" t="s">
        <v>155</v>
      </c>
      <c r="G40" s="148"/>
      <c r="H40" s="148"/>
      <c r="I40" s="148"/>
      <c r="J40" s="317"/>
    </row>
    <row r="41" spans="1:10" ht="12.75">
      <c r="A41" s="79">
        <v>19</v>
      </c>
      <c r="B41" s="100">
        <v>87</v>
      </c>
      <c r="C41" s="306" t="s">
        <v>860</v>
      </c>
      <c r="D41" s="309"/>
      <c r="E41" s="148" t="s">
        <v>178</v>
      </c>
      <c r="F41" s="315" t="s">
        <v>759</v>
      </c>
      <c r="G41" s="315"/>
      <c r="H41" s="148"/>
      <c r="I41" s="148"/>
      <c r="J41" s="317"/>
    </row>
    <row r="42" spans="2:10" ht="12.75">
      <c r="B42" s="100">
        <v>42</v>
      </c>
      <c r="C42" s="310" t="s">
        <v>861</v>
      </c>
      <c r="D42" s="406">
        <v>10</v>
      </c>
      <c r="E42" s="316" t="s">
        <v>230</v>
      </c>
      <c r="F42" s="315"/>
      <c r="G42" s="315"/>
      <c r="H42" s="148"/>
      <c r="I42" s="148"/>
      <c r="J42" s="317"/>
    </row>
    <row r="43" spans="1:10" ht="12.75">
      <c r="A43" s="79">
        <v>20</v>
      </c>
      <c r="B43" s="100">
        <v>130</v>
      </c>
      <c r="C43" s="306" t="s">
        <v>862</v>
      </c>
      <c r="D43" s="407"/>
      <c r="E43" s="92" t="s">
        <v>863</v>
      </c>
      <c r="F43" s="148"/>
      <c r="G43" s="315" t="s">
        <v>169</v>
      </c>
      <c r="H43" s="148"/>
      <c r="I43" s="148"/>
      <c r="J43" s="317"/>
    </row>
    <row r="44" spans="2:10" ht="12.75">
      <c r="B44" s="100">
        <v>161</v>
      </c>
      <c r="C44" s="310" t="s">
        <v>864</v>
      </c>
      <c r="D44" s="308"/>
      <c r="E44" s="93"/>
      <c r="F44" s="405">
        <v>51</v>
      </c>
      <c r="G44" s="316" t="s">
        <v>175</v>
      </c>
      <c r="H44" s="148"/>
      <c r="I44" s="148"/>
      <c r="J44" s="317"/>
    </row>
    <row r="45" spans="1:10" ht="12.75">
      <c r="A45" s="79">
        <v>21</v>
      </c>
      <c r="B45" s="100">
        <v>205</v>
      </c>
      <c r="C45" s="306" t="s">
        <v>865</v>
      </c>
      <c r="D45" s="309"/>
      <c r="E45" s="148" t="s">
        <v>185</v>
      </c>
      <c r="F45" s="405"/>
      <c r="G45" s="315" t="s">
        <v>866</v>
      </c>
      <c r="H45" s="315"/>
      <c r="I45" s="148"/>
      <c r="J45" s="317"/>
    </row>
    <row r="46" spans="2:10" ht="12.75">
      <c r="B46" s="100">
        <v>50</v>
      </c>
      <c r="C46" s="310" t="s">
        <v>867</v>
      </c>
      <c r="D46" s="406">
        <v>11</v>
      </c>
      <c r="E46" s="316" t="s">
        <v>224</v>
      </c>
      <c r="F46" s="148"/>
      <c r="G46" s="315"/>
      <c r="H46" s="315"/>
      <c r="I46" s="148"/>
      <c r="J46" s="317"/>
    </row>
    <row r="47" spans="1:10" ht="12.75">
      <c r="A47" s="79">
        <v>22</v>
      </c>
      <c r="B47" s="100">
        <v>108</v>
      </c>
      <c r="C47" s="306" t="s">
        <v>868</v>
      </c>
      <c r="D47" s="407"/>
      <c r="E47" s="92" t="s">
        <v>869</v>
      </c>
      <c r="F47" s="315" t="s">
        <v>169</v>
      </c>
      <c r="G47" s="315"/>
      <c r="H47" s="315"/>
      <c r="I47" s="148"/>
      <c r="J47" s="317"/>
    </row>
    <row r="48" spans="2:10" ht="12.75">
      <c r="B48" s="100">
        <v>197</v>
      </c>
      <c r="C48" s="310" t="s">
        <v>870</v>
      </c>
      <c r="D48" s="308"/>
      <c r="E48" s="227">
        <v>38</v>
      </c>
      <c r="F48" s="316" t="s">
        <v>175</v>
      </c>
      <c r="G48" s="315"/>
      <c r="H48" s="315"/>
      <c r="I48" s="148"/>
      <c r="J48" s="317"/>
    </row>
    <row r="49" spans="1:10" ht="12.75">
      <c r="A49" s="79">
        <v>23</v>
      </c>
      <c r="B49" s="100">
        <v>200</v>
      </c>
      <c r="C49" s="306" t="s">
        <v>871</v>
      </c>
      <c r="D49" s="309"/>
      <c r="E49" s="148" t="s">
        <v>169</v>
      </c>
      <c r="F49" s="315" t="s">
        <v>872</v>
      </c>
      <c r="G49" s="148"/>
      <c r="H49" s="315"/>
      <c r="I49" s="148"/>
      <c r="J49" s="317"/>
    </row>
    <row r="50" spans="2:10" ht="12.75">
      <c r="B50" s="100">
        <v>31</v>
      </c>
      <c r="C50" s="310" t="s">
        <v>873</v>
      </c>
      <c r="D50" s="406">
        <v>12</v>
      </c>
      <c r="E50" s="316" t="s">
        <v>175</v>
      </c>
      <c r="F50" s="315"/>
      <c r="G50" s="148"/>
      <c r="H50" s="315"/>
      <c r="I50" s="148"/>
      <c r="J50" s="317"/>
    </row>
    <row r="51" spans="1:10" ht="12.75">
      <c r="A51" s="79">
        <v>24</v>
      </c>
      <c r="B51" s="100">
        <v>39</v>
      </c>
      <c r="C51" s="306" t="s">
        <v>874</v>
      </c>
      <c r="D51" s="407"/>
      <c r="E51" s="92" t="s">
        <v>875</v>
      </c>
      <c r="F51" s="148"/>
      <c r="G51" s="148"/>
      <c r="H51" s="92" t="s">
        <v>147</v>
      </c>
      <c r="I51" s="148"/>
      <c r="J51" s="317"/>
    </row>
    <row r="52" spans="2:10" ht="12.75">
      <c r="B52" s="100">
        <v>109</v>
      </c>
      <c r="C52" s="310" t="s">
        <v>876</v>
      </c>
      <c r="D52" s="308"/>
      <c r="E52" s="93"/>
      <c r="F52" s="148"/>
      <c r="G52" s="405">
        <v>58</v>
      </c>
      <c r="H52" s="86" t="s">
        <v>150</v>
      </c>
      <c r="I52" s="148"/>
      <c r="J52" s="317"/>
    </row>
    <row r="53" spans="1:9" ht="12.75">
      <c r="A53" s="79">
        <v>25</v>
      </c>
      <c r="B53" s="100">
        <v>193</v>
      </c>
      <c r="C53" s="306" t="s">
        <v>877</v>
      </c>
      <c r="D53" s="309"/>
      <c r="E53" s="148" t="s">
        <v>151</v>
      </c>
      <c r="F53" s="148"/>
      <c r="G53" s="405"/>
      <c r="H53" s="315" t="s">
        <v>878</v>
      </c>
      <c r="I53" s="148"/>
    </row>
    <row r="54" spans="2:8" ht="12.75">
      <c r="B54" s="100">
        <v>10</v>
      </c>
      <c r="C54" s="310" t="s">
        <v>879</v>
      </c>
      <c r="D54" s="406">
        <v>13</v>
      </c>
      <c r="E54" s="316" t="s">
        <v>177</v>
      </c>
      <c r="F54" s="148"/>
      <c r="G54" s="148"/>
      <c r="H54" s="315"/>
    </row>
    <row r="55" spans="1:8" ht="12.75">
      <c r="A55" s="79">
        <v>26</v>
      </c>
      <c r="B55" s="100">
        <v>41</v>
      </c>
      <c r="C55" s="306" t="s">
        <v>880</v>
      </c>
      <c r="D55" s="407"/>
      <c r="E55" s="92" t="s">
        <v>881</v>
      </c>
      <c r="F55" s="315" t="s">
        <v>151</v>
      </c>
      <c r="G55" s="148"/>
      <c r="H55" s="315"/>
    </row>
    <row r="56" spans="2:8" ht="12.75">
      <c r="B56" s="100">
        <v>24</v>
      </c>
      <c r="C56" s="310" t="s">
        <v>882</v>
      </c>
      <c r="D56" s="308"/>
      <c r="E56" s="227">
        <v>39</v>
      </c>
      <c r="F56" s="316" t="s">
        <v>177</v>
      </c>
      <c r="G56" s="148"/>
      <c r="H56" s="315"/>
    </row>
    <row r="57" spans="1:8" ht="12.75">
      <c r="A57" s="79">
        <v>27</v>
      </c>
      <c r="B57" s="100">
        <v>29</v>
      </c>
      <c r="C57" s="306" t="s">
        <v>883</v>
      </c>
      <c r="D57" s="309"/>
      <c r="E57" s="148" t="s">
        <v>163</v>
      </c>
      <c r="F57" s="315" t="s">
        <v>884</v>
      </c>
      <c r="G57" s="315"/>
      <c r="H57" s="315"/>
    </row>
    <row r="58" spans="2:8" ht="12.75">
      <c r="B58" s="100">
        <v>196</v>
      </c>
      <c r="C58" s="310" t="s">
        <v>885</v>
      </c>
      <c r="D58" s="406">
        <v>14</v>
      </c>
      <c r="E58" s="316" t="s">
        <v>167</v>
      </c>
      <c r="F58" s="315"/>
      <c r="G58" s="315"/>
      <c r="H58" s="315"/>
    </row>
    <row r="59" spans="1:8" ht="12.75">
      <c r="A59" s="79">
        <v>28</v>
      </c>
      <c r="B59" s="100">
        <v>198</v>
      </c>
      <c r="C59" s="306" t="s">
        <v>886</v>
      </c>
      <c r="D59" s="407"/>
      <c r="E59" s="92" t="s">
        <v>887</v>
      </c>
      <c r="F59" s="148"/>
      <c r="G59" s="315" t="s">
        <v>147</v>
      </c>
      <c r="H59" s="315"/>
    </row>
    <row r="60" spans="2:8" ht="12.75">
      <c r="B60" s="100">
        <v>40</v>
      </c>
      <c r="C60" s="310" t="s">
        <v>888</v>
      </c>
      <c r="D60" s="308"/>
      <c r="E60" s="93"/>
      <c r="F60" s="405">
        <v>52</v>
      </c>
      <c r="G60" s="316" t="s">
        <v>150</v>
      </c>
      <c r="H60" s="315"/>
    </row>
    <row r="61" spans="1:7" ht="12.75">
      <c r="A61" s="79">
        <v>29</v>
      </c>
      <c r="B61" s="100">
        <v>45</v>
      </c>
      <c r="C61" s="306" t="s">
        <v>889</v>
      </c>
      <c r="D61" s="309"/>
      <c r="E61" s="148" t="s">
        <v>176</v>
      </c>
      <c r="F61" s="405"/>
      <c r="G61" s="315" t="s">
        <v>890</v>
      </c>
    </row>
    <row r="62" spans="2:7" ht="12.75">
      <c r="B62" s="100">
        <v>199</v>
      </c>
      <c r="C62" s="310" t="s">
        <v>891</v>
      </c>
      <c r="D62" s="406">
        <v>15</v>
      </c>
      <c r="E62" s="316" t="s">
        <v>181</v>
      </c>
      <c r="F62" s="148"/>
      <c r="G62" s="315"/>
    </row>
    <row r="63" spans="1:7" ht="12.75">
      <c r="A63" s="79">
        <v>30</v>
      </c>
      <c r="B63" s="100">
        <v>202</v>
      </c>
      <c r="C63" s="306" t="s">
        <v>892</v>
      </c>
      <c r="D63" s="407"/>
      <c r="E63" s="92" t="s">
        <v>893</v>
      </c>
      <c r="F63" s="315" t="s">
        <v>147</v>
      </c>
      <c r="G63" s="315"/>
    </row>
    <row r="64" spans="2:7" ht="12.75">
      <c r="B64" s="100" t="s">
        <v>16</v>
      </c>
      <c r="C64" s="310" t="s">
        <v>15</v>
      </c>
      <c r="D64" s="308"/>
      <c r="E64" s="227">
        <v>40</v>
      </c>
      <c r="F64" s="316" t="s">
        <v>150</v>
      </c>
      <c r="G64" s="315"/>
    </row>
    <row r="65" spans="1:7" ht="12.75">
      <c r="A65" s="79">
        <v>31</v>
      </c>
      <c r="B65" s="100" t="s">
        <v>16</v>
      </c>
      <c r="C65" s="306" t="s">
        <v>15</v>
      </c>
      <c r="D65" s="309"/>
      <c r="E65" s="148" t="s">
        <v>147</v>
      </c>
      <c r="F65" s="315" t="s">
        <v>894</v>
      </c>
      <c r="G65" s="148"/>
    </row>
    <row r="66" spans="2:7" ht="12.75">
      <c r="B66" s="100">
        <v>6</v>
      </c>
      <c r="C66" s="310" t="s">
        <v>895</v>
      </c>
      <c r="D66" s="406">
        <v>16</v>
      </c>
      <c r="E66" s="316" t="s">
        <v>150</v>
      </c>
      <c r="F66" s="315"/>
      <c r="G66" s="148"/>
    </row>
    <row r="67" spans="1:7" ht="12.75">
      <c r="A67" s="79">
        <v>32</v>
      </c>
      <c r="B67" s="100">
        <v>9</v>
      </c>
      <c r="C67" s="306" t="s">
        <v>896</v>
      </c>
      <c r="D67" s="407"/>
      <c r="E67" s="315"/>
      <c r="F67" s="148"/>
      <c r="G67" s="148"/>
    </row>
    <row r="68" spans="1:9" ht="25.5">
      <c r="A68" s="404" t="s">
        <v>64</v>
      </c>
      <c r="B68" s="404"/>
      <c r="C68" s="404"/>
      <c r="D68" s="404"/>
      <c r="E68" s="404"/>
      <c r="F68" s="404"/>
      <c r="G68" s="404"/>
      <c r="H68" s="404"/>
      <c r="I68" s="254"/>
    </row>
    <row r="69" spans="2:8" ht="18.75">
      <c r="B69" s="234"/>
      <c r="D69" s="334" t="s">
        <v>816</v>
      </c>
      <c r="E69" s="334"/>
      <c r="F69" s="334"/>
      <c r="H69" s="75" t="s">
        <v>424</v>
      </c>
    </row>
    <row r="70" spans="2:8" ht="15" customHeight="1">
      <c r="B70" s="234"/>
      <c r="F70" s="80"/>
      <c r="H70" s="230" t="s">
        <v>897</v>
      </c>
    </row>
    <row r="71" spans="2:4" ht="13.5">
      <c r="B71" s="229">
        <v>5</v>
      </c>
      <c r="C71" s="108" t="s">
        <v>898</v>
      </c>
      <c r="D71" s="311"/>
    </row>
    <row r="72" spans="1:8" ht="12.75">
      <c r="A72" s="79">
        <v>33</v>
      </c>
      <c r="B72" s="229">
        <v>13</v>
      </c>
      <c r="C72" s="306" t="s">
        <v>899</v>
      </c>
      <c r="D72" s="307"/>
      <c r="E72" s="148" t="s">
        <v>146</v>
      </c>
      <c r="F72" s="148"/>
      <c r="G72" s="148"/>
      <c r="H72" s="148"/>
    </row>
    <row r="73" spans="2:8" ht="12.75">
      <c r="B73" s="229" t="s">
        <v>16</v>
      </c>
      <c r="C73" s="310" t="s">
        <v>15</v>
      </c>
      <c r="D73" s="406">
        <v>17</v>
      </c>
      <c r="E73" s="316" t="s">
        <v>129</v>
      </c>
      <c r="F73" s="148"/>
      <c r="G73" s="148"/>
      <c r="H73" s="148"/>
    </row>
    <row r="74" spans="1:8" ht="12.75">
      <c r="A74" s="79">
        <v>34</v>
      </c>
      <c r="B74" s="229" t="s">
        <v>16</v>
      </c>
      <c r="C74" s="306" t="s">
        <v>15</v>
      </c>
      <c r="D74" s="407"/>
      <c r="E74" s="315"/>
      <c r="F74" s="315" t="s">
        <v>146</v>
      </c>
      <c r="G74" s="148"/>
      <c r="H74" s="148"/>
    </row>
    <row r="75" spans="2:8" ht="12.75">
      <c r="B75" s="229">
        <v>22</v>
      </c>
      <c r="C75" s="310" t="s">
        <v>900</v>
      </c>
      <c r="D75" s="308"/>
      <c r="E75" s="227">
        <v>41</v>
      </c>
      <c r="F75" s="316" t="s">
        <v>129</v>
      </c>
      <c r="G75" s="148"/>
      <c r="H75" s="148"/>
    </row>
    <row r="76" spans="1:8" ht="12.75">
      <c r="A76" s="79">
        <v>35</v>
      </c>
      <c r="B76" s="229">
        <v>36</v>
      </c>
      <c r="C76" s="306" t="s">
        <v>901</v>
      </c>
      <c r="D76" s="309"/>
      <c r="E76" s="148" t="s">
        <v>162</v>
      </c>
      <c r="F76" s="315" t="s">
        <v>902</v>
      </c>
      <c r="G76" s="315"/>
      <c r="H76" s="148"/>
    </row>
    <row r="77" spans="2:8" ht="12.75">
      <c r="B77" s="229">
        <v>48</v>
      </c>
      <c r="C77" s="310" t="s">
        <v>903</v>
      </c>
      <c r="D77" s="406">
        <v>18</v>
      </c>
      <c r="E77" s="316" t="s">
        <v>172</v>
      </c>
      <c r="F77" s="315"/>
      <c r="G77" s="315"/>
      <c r="H77" s="148"/>
    </row>
    <row r="78" spans="1:8" ht="12.75">
      <c r="A78" s="79">
        <v>36</v>
      </c>
      <c r="B78" s="229">
        <v>53</v>
      </c>
      <c r="C78" s="306" t="s">
        <v>904</v>
      </c>
      <c r="D78" s="407"/>
      <c r="E78" s="315" t="s">
        <v>905</v>
      </c>
      <c r="F78" s="148"/>
      <c r="G78" s="315" t="s">
        <v>146</v>
      </c>
      <c r="H78" s="148"/>
    </row>
    <row r="79" spans="2:8" ht="12.75">
      <c r="B79" s="229">
        <v>127</v>
      </c>
      <c r="C79" s="310" t="s">
        <v>906</v>
      </c>
      <c r="D79" s="308"/>
      <c r="E79" s="148"/>
      <c r="F79" s="405">
        <v>53</v>
      </c>
      <c r="G79" s="316" t="s">
        <v>129</v>
      </c>
      <c r="H79" s="148"/>
    </row>
    <row r="80" spans="1:8" ht="12.75">
      <c r="A80" s="79">
        <v>37</v>
      </c>
      <c r="B80" s="229">
        <v>159</v>
      </c>
      <c r="C80" s="306" t="s">
        <v>907</v>
      </c>
      <c r="D80" s="309"/>
      <c r="E80" s="148" t="s">
        <v>198</v>
      </c>
      <c r="F80" s="405"/>
      <c r="G80" s="315" t="s">
        <v>908</v>
      </c>
      <c r="H80" s="315"/>
    </row>
    <row r="81" spans="2:8" ht="12.75">
      <c r="B81" s="229">
        <v>63</v>
      </c>
      <c r="C81" s="310" t="s">
        <v>909</v>
      </c>
      <c r="D81" s="406">
        <v>19</v>
      </c>
      <c r="E81" s="316" t="s">
        <v>284</v>
      </c>
      <c r="F81" s="148"/>
      <c r="G81" s="315"/>
      <c r="H81" s="315"/>
    </row>
    <row r="82" spans="1:8" ht="12.75">
      <c r="A82" s="79">
        <v>38</v>
      </c>
      <c r="B82" s="229">
        <v>190</v>
      </c>
      <c r="C82" s="306" t="s">
        <v>910</v>
      </c>
      <c r="D82" s="407"/>
      <c r="E82" s="315" t="s">
        <v>911</v>
      </c>
      <c r="F82" s="315" t="s">
        <v>165</v>
      </c>
      <c r="G82" s="315"/>
      <c r="H82" s="315"/>
    </row>
    <row r="83" spans="2:8" ht="12.75">
      <c r="B83" s="229">
        <v>26</v>
      </c>
      <c r="C83" s="310" t="s">
        <v>912</v>
      </c>
      <c r="D83" s="308"/>
      <c r="E83" s="227">
        <v>42</v>
      </c>
      <c r="F83" s="316" t="s">
        <v>298</v>
      </c>
      <c r="G83" s="315"/>
      <c r="H83" s="315"/>
    </row>
    <row r="84" spans="1:8" ht="12.75">
      <c r="A84" s="79">
        <v>39</v>
      </c>
      <c r="B84" s="229">
        <v>204</v>
      </c>
      <c r="C84" s="306" t="s">
        <v>913</v>
      </c>
      <c r="D84" s="309"/>
      <c r="E84" s="148" t="s">
        <v>165</v>
      </c>
      <c r="F84" s="315" t="s">
        <v>722</v>
      </c>
      <c r="G84" s="148"/>
      <c r="H84" s="315"/>
    </row>
    <row r="85" spans="2:8" ht="12.75">
      <c r="B85" s="229">
        <v>98</v>
      </c>
      <c r="C85" s="310" t="s">
        <v>914</v>
      </c>
      <c r="D85" s="406">
        <v>20</v>
      </c>
      <c r="E85" s="316" t="s">
        <v>298</v>
      </c>
      <c r="F85" s="315"/>
      <c r="G85" s="148"/>
      <c r="H85" s="92"/>
    </row>
    <row r="86" spans="1:8" ht="12.75">
      <c r="A86" s="79">
        <v>40</v>
      </c>
      <c r="B86" s="229">
        <v>188</v>
      </c>
      <c r="C86" s="306" t="s">
        <v>915</v>
      </c>
      <c r="D86" s="407"/>
      <c r="E86" s="315" t="s">
        <v>916</v>
      </c>
      <c r="F86" s="148"/>
      <c r="G86" s="148"/>
      <c r="H86" s="92" t="s">
        <v>148</v>
      </c>
    </row>
    <row r="87" spans="2:8" ht="12.75">
      <c r="B87" s="229">
        <v>165</v>
      </c>
      <c r="C87" s="310" t="s">
        <v>917</v>
      </c>
      <c r="D87" s="308"/>
      <c r="E87" s="148"/>
      <c r="F87" s="148"/>
      <c r="G87" s="405">
        <v>59</v>
      </c>
      <c r="H87" s="86" t="s">
        <v>157</v>
      </c>
    </row>
    <row r="88" spans="1:10" ht="12.75">
      <c r="A88" s="79">
        <v>41</v>
      </c>
      <c r="B88" s="229">
        <v>194</v>
      </c>
      <c r="C88" s="306" t="s">
        <v>918</v>
      </c>
      <c r="D88" s="309"/>
      <c r="E88" s="148" t="s">
        <v>205</v>
      </c>
      <c r="F88" s="148"/>
      <c r="G88" s="405"/>
      <c r="H88" s="92" t="s">
        <v>919</v>
      </c>
      <c r="I88" s="148"/>
      <c r="J88" s="317"/>
    </row>
    <row r="89" spans="2:10" ht="12.75">
      <c r="B89" s="229">
        <v>77</v>
      </c>
      <c r="C89" s="310" t="s">
        <v>920</v>
      </c>
      <c r="D89" s="406">
        <v>21</v>
      </c>
      <c r="E89" s="316" t="s">
        <v>227</v>
      </c>
      <c r="F89" s="148"/>
      <c r="G89" s="148"/>
      <c r="H89" s="315"/>
      <c r="I89" s="148"/>
      <c r="J89" s="317"/>
    </row>
    <row r="90" spans="1:10" ht="12.75">
      <c r="A90" s="79">
        <v>42</v>
      </c>
      <c r="B90" s="229">
        <v>116</v>
      </c>
      <c r="C90" s="306" t="s">
        <v>921</v>
      </c>
      <c r="D90" s="407"/>
      <c r="E90" s="315" t="s">
        <v>922</v>
      </c>
      <c r="F90" s="315" t="s">
        <v>202</v>
      </c>
      <c r="G90" s="148"/>
      <c r="H90" s="315"/>
      <c r="I90" s="148"/>
      <c r="J90" s="317"/>
    </row>
    <row r="91" spans="2:10" ht="12.75">
      <c r="B91" s="229">
        <v>131</v>
      </c>
      <c r="C91" s="310" t="s">
        <v>923</v>
      </c>
      <c r="D91" s="308"/>
      <c r="E91" s="227">
        <v>43</v>
      </c>
      <c r="F91" s="316" t="s">
        <v>209</v>
      </c>
      <c r="G91" s="148"/>
      <c r="H91" s="315"/>
      <c r="I91" s="148"/>
      <c r="J91" s="317"/>
    </row>
    <row r="92" spans="1:10" ht="12.75">
      <c r="A92" s="79">
        <v>43</v>
      </c>
      <c r="B92" s="229">
        <v>148</v>
      </c>
      <c r="C92" s="306" t="s">
        <v>924</v>
      </c>
      <c r="D92" s="309"/>
      <c r="E92" s="148" t="s">
        <v>202</v>
      </c>
      <c r="F92" s="315" t="s">
        <v>925</v>
      </c>
      <c r="G92" s="315"/>
      <c r="H92" s="315"/>
      <c r="I92" s="148"/>
      <c r="J92" s="317"/>
    </row>
    <row r="93" spans="2:10" ht="12.75">
      <c r="B93" s="229">
        <v>71</v>
      </c>
      <c r="C93" s="310" t="s">
        <v>926</v>
      </c>
      <c r="D93" s="406">
        <v>22</v>
      </c>
      <c r="E93" s="316" t="s">
        <v>209</v>
      </c>
      <c r="F93" s="315"/>
      <c r="G93" s="315"/>
      <c r="H93" s="315"/>
      <c r="I93" s="148"/>
      <c r="J93" s="317"/>
    </row>
    <row r="94" spans="1:10" ht="12.75">
      <c r="A94" s="79">
        <v>44</v>
      </c>
      <c r="B94" s="229">
        <v>82</v>
      </c>
      <c r="C94" s="306" t="s">
        <v>927</v>
      </c>
      <c r="D94" s="407"/>
      <c r="E94" s="315" t="s">
        <v>928</v>
      </c>
      <c r="F94" s="148"/>
      <c r="G94" s="315" t="s">
        <v>148</v>
      </c>
      <c r="H94" s="315"/>
      <c r="I94" s="148"/>
      <c r="J94" s="317"/>
    </row>
    <row r="95" spans="2:10" ht="12.75">
      <c r="B95" s="229">
        <v>74</v>
      </c>
      <c r="C95" s="310" t="s">
        <v>929</v>
      </c>
      <c r="D95" s="308"/>
      <c r="E95" s="148"/>
      <c r="F95" s="405">
        <v>54</v>
      </c>
      <c r="G95" s="316" t="s">
        <v>157</v>
      </c>
      <c r="H95" s="315"/>
      <c r="I95" s="148"/>
      <c r="J95" s="317"/>
    </row>
    <row r="96" spans="1:10" ht="12.75">
      <c r="A96" s="79">
        <v>45</v>
      </c>
      <c r="B96" s="229">
        <v>139</v>
      </c>
      <c r="C96" s="306" t="s">
        <v>930</v>
      </c>
      <c r="D96" s="309"/>
      <c r="E96" s="148" t="s">
        <v>211</v>
      </c>
      <c r="F96" s="405"/>
      <c r="G96" s="315" t="s">
        <v>931</v>
      </c>
      <c r="H96" s="148"/>
      <c r="I96" s="148"/>
      <c r="J96" s="317"/>
    </row>
    <row r="97" spans="2:10" ht="12.75">
      <c r="B97" s="229">
        <v>85</v>
      </c>
      <c r="C97" s="310" t="s">
        <v>932</v>
      </c>
      <c r="D97" s="406">
        <v>23</v>
      </c>
      <c r="E97" s="316" t="s">
        <v>220</v>
      </c>
      <c r="F97" s="148"/>
      <c r="G97" s="315"/>
      <c r="H97" s="148"/>
      <c r="I97" s="148"/>
      <c r="J97" s="317"/>
    </row>
    <row r="98" spans="1:10" ht="12.75">
      <c r="A98" s="79">
        <v>46</v>
      </c>
      <c r="B98" s="229">
        <v>101</v>
      </c>
      <c r="C98" s="306" t="s">
        <v>933</v>
      </c>
      <c r="D98" s="407"/>
      <c r="E98" s="315" t="s">
        <v>934</v>
      </c>
      <c r="F98" s="315" t="s">
        <v>148</v>
      </c>
      <c r="G98" s="315"/>
      <c r="H98" s="148"/>
      <c r="I98" s="148"/>
      <c r="J98" s="317"/>
    </row>
    <row r="99" spans="2:10" ht="12.75">
      <c r="B99" s="229" t="s">
        <v>16</v>
      </c>
      <c r="C99" s="310" t="s">
        <v>15</v>
      </c>
      <c r="D99" s="308"/>
      <c r="E99" s="227">
        <v>44</v>
      </c>
      <c r="F99" s="316" t="s">
        <v>157</v>
      </c>
      <c r="G99" s="315"/>
      <c r="H99" s="148"/>
      <c r="I99" s="148"/>
      <c r="J99" s="317"/>
    </row>
    <row r="100" spans="1:10" ht="12.75">
      <c r="A100" s="79">
        <v>47</v>
      </c>
      <c r="B100" s="229" t="s">
        <v>16</v>
      </c>
      <c r="C100" s="306" t="s">
        <v>15</v>
      </c>
      <c r="D100" s="309"/>
      <c r="E100" s="148" t="s">
        <v>148</v>
      </c>
      <c r="F100" s="315" t="s">
        <v>935</v>
      </c>
      <c r="G100" s="148"/>
      <c r="H100" s="148"/>
      <c r="I100" s="148"/>
      <c r="J100" s="317"/>
    </row>
    <row r="101" spans="2:10" ht="12.75">
      <c r="B101" s="229">
        <v>7</v>
      </c>
      <c r="C101" s="310" t="s">
        <v>936</v>
      </c>
      <c r="D101" s="406">
        <v>24</v>
      </c>
      <c r="E101" s="316" t="s">
        <v>157</v>
      </c>
      <c r="F101" s="315"/>
      <c r="G101" s="148"/>
      <c r="H101" s="148"/>
      <c r="I101" s="148"/>
      <c r="J101" s="317"/>
    </row>
    <row r="102" spans="1:10" ht="12.75">
      <c r="A102" s="79">
        <v>48</v>
      </c>
      <c r="B102" s="229">
        <v>17</v>
      </c>
      <c r="C102" s="306" t="s">
        <v>937</v>
      </c>
      <c r="D102" s="407"/>
      <c r="E102" s="92"/>
      <c r="F102" s="148"/>
      <c r="G102" s="148"/>
      <c r="H102" s="144" t="s">
        <v>145</v>
      </c>
      <c r="I102" s="148"/>
      <c r="J102" s="317"/>
    </row>
    <row r="103" spans="2:10" ht="12.75">
      <c r="B103" s="229">
        <v>20</v>
      </c>
      <c r="C103" s="310" t="s">
        <v>938</v>
      </c>
      <c r="D103" s="308"/>
      <c r="E103" s="93"/>
      <c r="F103" s="148"/>
      <c r="G103" s="405">
        <v>62</v>
      </c>
      <c r="H103" s="312" t="s">
        <v>152</v>
      </c>
      <c r="I103" s="148"/>
      <c r="J103" s="317"/>
    </row>
    <row r="104" spans="1:10" ht="12.75">
      <c r="A104" s="79">
        <v>49</v>
      </c>
      <c r="B104" s="229">
        <v>28</v>
      </c>
      <c r="C104" s="306" t="s">
        <v>939</v>
      </c>
      <c r="D104" s="309"/>
      <c r="E104" s="148" t="s">
        <v>160</v>
      </c>
      <c r="F104" s="148"/>
      <c r="G104" s="405"/>
      <c r="H104" s="148" t="s">
        <v>940</v>
      </c>
      <c r="I104" s="148"/>
      <c r="J104" s="317"/>
    </row>
    <row r="105" spans="2:10" ht="12.75">
      <c r="B105" s="229" t="s">
        <v>16</v>
      </c>
      <c r="C105" s="310" t="s">
        <v>15</v>
      </c>
      <c r="D105" s="406">
        <v>25</v>
      </c>
      <c r="E105" s="316" t="s">
        <v>166</v>
      </c>
      <c r="F105" s="148"/>
      <c r="G105" s="148"/>
      <c r="H105" s="148"/>
      <c r="I105" s="148"/>
      <c r="J105" s="317"/>
    </row>
    <row r="106" spans="1:10" ht="12.75">
      <c r="A106" s="79">
        <v>50</v>
      </c>
      <c r="B106" s="229" t="s">
        <v>16</v>
      </c>
      <c r="C106" s="306" t="s">
        <v>15</v>
      </c>
      <c r="D106" s="407"/>
      <c r="E106" s="92"/>
      <c r="F106" s="315" t="s">
        <v>158</v>
      </c>
      <c r="G106" s="148"/>
      <c r="H106" s="148"/>
      <c r="I106" s="148"/>
      <c r="J106" s="317"/>
    </row>
    <row r="107" spans="2:10" ht="12.75">
      <c r="B107" s="229">
        <v>18</v>
      </c>
      <c r="C107" s="310" t="s">
        <v>941</v>
      </c>
      <c r="D107" s="308"/>
      <c r="E107" s="227">
        <v>45</v>
      </c>
      <c r="F107" s="316" t="s">
        <v>199</v>
      </c>
      <c r="G107" s="148"/>
      <c r="H107" s="148"/>
      <c r="I107" s="148"/>
      <c r="J107" s="317"/>
    </row>
    <row r="108" spans="1:10" ht="12.75">
      <c r="A108" s="79">
        <v>51</v>
      </c>
      <c r="B108" s="229">
        <v>64</v>
      </c>
      <c r="C108" s="306" t="s">
        <v>942</v>
      </c>
      <c r="D108" s="309"/>
      <c r="E108" s="148" t="s">
        <v>158</v>
      </c>
      <c r="F108" s="315" t="s">
        <v>943</v>
      </c>
      <c r="G108" s="315"/>
      <c r="H108" s="148"/>
      <c r="I108" s="148"/>
      <c r="J108" s="317"/>
    </row>
    <row r="109" spans="2:10" ht="12.75">
      <c r="B109" s="229">
        <v>21</v>
      </c>
      <c r="C109" s="310" t="s">
        <v>944</v>
      </c>
      <c r="D109" s="406">
        <v>26</v>
      </c>
      <c r="E109" s="316" t="s">
        <v>199</v>
      </c>
      <c r="F109" s="315"/>
      <c r="G109" s="315"/>
      <c r="H109" s="148"/>
      <c r="I109" s="148"/>
      <c r="J109" s="317"/>
    </row>
    <row r="110" spans="1:10" ht="12.75">
      <c r="A110" s="79">
        <v>52</v>
      </c>
      <c r="B110" s="229">
        <v>59</v>
      </c>
      <c r="C110" s="306" t="s">
        <v>945</v>
      </c>
      <c r="D110" s="407"/>
      <c r="E110" s="92" t="s">
        <v>946</v>
      </c>
      <c r="F110" s="148"/>
      <c r="G110" s="315" t="s">
        <v>158</v>
      </c>
      <c r="H110" s="148"/>
      <c r="I110" s="148"/>
      <c r="J110" s="317"/>
    </row>
    <row r="111" spans="2:10" ht="12.75">
      <c r="B111" s="229">
        <v>94</v>
      </c>
      <c r="C111" s="310" t="s">
        <v>947</v>
      </c>
      <c r="D111" s="308"/>
      <c r="E111" s="93"/>
      <c r="F111" s="405">
        <v>55</v>
      </c>
      <c r="G111" s="316" t="s">
        <v>199</v>
      </c>
      <c r="H111" s="148"/>
      <c r="I111" s="148"/>
      <c r="J111" s="317"/>
    </row>
    <row r="112" spans="1:10" ht="12.75">
      <c r="A112" s="79">
        <v>53</v>
      </c>
      <c r="B112" s="229">
        <v>95</v>
      </c>
      <c r="C112" s="306" t="s">
        <v>948</v>
      </c>
      <c r="D112" s="309"/>
      <c r="E112" s="148" t="s">
        <v>184</v>
      </c>
      <c r="F112" s="405"/>
      <c r="G112" s="315" t="s">
        <v>949</v>
      </c>
      <c r="H112" s="315"/>
      <c r="I112" s="148"/>
      <c r="J112" s="317"/>
    </row>
    <row r="113" spans="2:10" ht="12.75">
      <c r="B113" s="229">
        <v>49</v>
      </c>
      <c r="C113" s="310" t="s">
        <v>950</v>
      </c>
      <c r="D113" s="406">
        <v>27</v>
      </c>
      <c r="E113" s="316" t="s">
        <v>297</v>
      </c>
      <c r="F113" s="148"/>
      <c r="G113" s="315"/>
      <c r="H113" s="315"/>
      <c r="I113" s="148"/>
      <c r="J113" s="317"/>
    </row>
    <row r="114" spans="1:10" ht="12.75">
      <c r="A114" s="79">
        <v>54</v>
      </c>
      <c r="B114" s="229">
        <v>203</v>
      </c>
      <c r="C114" s="306" t="s">
        <v>951</v>
      </c>
      <c r="D114" s="407"/>
      <c r="E114" s="92" t="s">
        <v>952</v>
      </c>
      <c r="F114" s="315" t="s">
        <v>184</v>
      </c>
      <c r="G114" s="315"/>
      <c r="H114" s="315"/>
      <c r="I114" s="148"/>
      <c r="J114" s="317"/>
    </row>
    <row r="115" spans="2:10" ht="12.75">
      <c r="B115" s="229" t="s">
        <v>16</v>
      </c>
      <c r="C115" s="310" t="s">
        <v>15</v>
      </c>
      <c r="D115" s="308"/>
      <c r="E115" s="227">
        <v>46</v>
      </c>
      <c r="F115" s="316" t="s">
        <v>297</v>
      </c>
      <c r="G115" s="315"/>
      <c r="H115" s="315"/>
      <c r="I115" s="148"/>
      <c r="J115" s="317"/>
    </row>
    <row r="116" spans="1:10" ht="12.75">
      <c r="A116" s="79">
        <v>55</v>
      </c>
      <c r="B116" s="229" t="s">
        <v>16</v>
      </c>
      <c r="C116" s="306" t="s">
        <v>15</v>
      </c>
      <c r="D116" s="309"/>
      <c r="E116" s="148" t="s">
        <v>223</v>
      </c>
      <c r="F116" s="315" t="s">
        <v>953</v>
      </c>
      <c r="G116" s="148"/>
      <c r="H116" s="315"/>
      <c r="I116" s="148"/>
      <c r="J116" s="317"/>
    </row>
    <row r="117" spans="2:10" ht="12.75">
      <c r="B117" s="229">
        <v>104</v>
      </c>
      <c r="C117" s="310" t="s">
        <v>954</v>
      </c>
      <c r="D117" s="406">
        <v>28</v>
      </c>
      <c r="E117" s="316" t="s">
        <v>242</v>
      </c>
      <c r="F117" s="315"/>
      <c r="G117" s="148"/>
      <c r="H117" s="315"/>
      <c r="I117" s="148"/>
      <c r="J117" s="317"/>
    </row>
    <row r="118" spans="1:10" ht="12.75">
      <c r="A118" s="79">
        <v>56</v>
      </c>
      <c r="B118" s="229">
        <v>146</v>
      </c>
      <c r="C118" s="306" t="s">
        <v>955</v>
      </c>
      <c r="D118" s="407"/>
      <c r="E118" s="92" t="s">
        <v>16</v>
      </c>
      <c r="F118" s="148"/>
      <c r="G118" s="148"/>
      <c r="H118" s="92" t="s">
        <v>145</v>
      </c>
      <c r="I118" s="148"/>
      <c r="J118" s="317"/>
    </row>
    <row r="119" spans="2:10" ht="12.75">
      <c r="B119" s="229">
        <v>60</v>
      </c>
      <c r="C119" s="310" t="s">
        <v>956</v>
      </c>
      <c r="D119" s="308"/>
      <c r="E119" s="93"/>
      <c r="F119" s="148"/>
      <c r="G119" s="405">
        <v>60</v>
      </c>
      <c r="H119" s="86" t="s">
        <v>152</v>
      </c>
      <c r="I119" s="148"/>
      <c r="J119" s="317"/>
    </row>
    <row r="120" spans="1:8" ht="12.75">
      <c r="A120" s="79">
        <v>57</v>
      </c>
      <c r="B120" s="229">
        <v>89</v>
      </c>
      <c r="C120" s="306" t="s">
        <v>957</v>
      </c>
      <c r="D120" s="309"/>
      <c r="E120" s="148" t="s">
        <v>195</v>
      </c>
      <c r="F120" s="148"/>
      <c r="G120" s="405"/>
      <c r="H120" s="315" t="s">
        <v>958</v>
      </c>
    </row>
    <row r="121" spans="2:8" ht="12.75">
      <c r="B121" s="229">
        <v>68</v>
      </c>
      <c r="C121" s="310" t="s">
        <v>959</v>
      </c>
      <c r="D121" s="406">
        <v>29</v>
      </c>
      <c r="E121" s="316" t="s">
        <v>215</v>
      </c>
      <c r="F121" s="148"/>
      <c r="G121" s="148"/>
      <c r="H121" s="315"/>
    </row>
    <row r="122" spans="1:8" ht="12.75">
      <c r="A122" s="79">
        <v>58</v>
      </c>
      <c r="B122" s="229">
        <v>112</v>
      </c>
      <c r="C122" s="306" t="s">
        <v>960</v>
      </c>
      <c r="D122" s="407"/>
      <c r="E122" s="97" t="s">
        <v>961</v>
      </c>
      <c r="F122" s="315" t="s">
        <v>195</v>
      </c>
      <c r="G122" s="148"/>
      <c r="H122" s="315"/>
    </row>
    <row r="123" spans="2:8" ht="12.75">
      <c r="B123" s="229">
        <v>103</v>
      </c>
      <c r="C123" s="310" t="s">
        <v>962</v>
      </c>
      <c r="D123" s="308"/>
      <c r="E123" s="227">
        <v>47</v>
      </c>
      <c r="F123" s="316" t="s">
        <v>215</v>
      </c>
      <c r="G123" s="148"/>
      <c r="H123" s="315"/>
    </row>
    <row r="124" spans="1:8" ht="12.75">
      <c r="A124" s="79">
        <v>59</v>
      </c>
      <c r="B124" s="229">
        <v>122</v>
      </c>
      <c r="C124" s="306" t="s">
        <v>963</v>
      </c>
      <c r="D124" s="309"/>
      <c r="E124" s="148" t="s">
        <v>191</v>
      </c>
      <c r="F124" s="315" t="s">
        <v>964</v>
      </c>
      <c r="G124" s="315"/>
      <c r="H124" s="315"/>
    </row>
    <row r="125" spans="2:8" ht="12.75">
      <c r="B125" s="229">
        <v>56</v>
      </c>
      <c r="C125" s="310" t="s">
        <v>965</v>
      </c>
      <c r="D125" s="406">
        <v>30</v>
      </c>
      <c r="E125" s="316" t="s">
        <v>235</v>
      </c>
      <c r="F125" s="315"/>
      <c r="G125" s="315"/>
      <c r="H125" s="315"/>
    </row>
    <row r="126" spans="1:8" ht="12.75">
      <c r="A126" s="79">
        <v>60</v>
      </c>
      <c r="B126" s="229">
        <v>142</v>
      </c>
      <c r="C126" s="306" t="s">
        <v>966</v>
      </c>
      <c r="D126" s="407"/>
      <c r="E126" s="92" t="s">
        <v>967</v>
      </c>
      <c r="F126" s="148"/>
      <c r="G126" s="315" t="s">
        <v>145</v>
      </c>
      <c r="H126" s="315"/>
    </row>
    <row r="127" spans="2:8" ht="12.75">
      <c r="B127" s="229">
        <v>90</v>
      </c>
      <c r="C127" s="310" t="s">
        <v>968</v>
      </c>
      <c r="D127" s="308"/>
      <c r="E127" s="93"/>
      <c r="F127" s="405">
        <v>56</v>
      </c>
      <c r="G127" s="316" t="s">
        <v>152</v>
      </c>
      <c r="H127" s="315"/>
    </row>
    <row r="128" spans="1:8" ht="12.75">
      <c r="A128" s="79">
        <v>61</v>
      </c>
      <c r="B128" s="229">
        <v>192</v>
      </c>
      <c r="C128" s="306" t="s">
        <v>969</v>
      </c>
      <c r="D128" s="309"/>
      <c r="E128" s="148" t="s">
        <v>170</v>
      </c>
      <c r="F128" s="405"/>
      <c r="G128" s="315" t="s">
        <v>970</v>
      </c>
      <c r="H128" s="148"/>
    </row>
    <row r="129" spans="2:8" ht="12.75">
      <c r="B129" s="229">
        <v>32</v>
      </c>
      <c r="C129" s="310" t="s">
        <v>971</v>
      </c>
      <c r="D129" s="406">
        <v>31</v>
      </c>
      <c r="E129" s="316" t="s">
        <v>179</v>
      </c>
      <c r="F129" s="148"/>
      <c r="G129" s="315"/>
      <c r="H129" s="148"/>
    </row>
    <row r="130" spans="1:8" ht="12.75">
      <c r="A130" s="79">
        <v>62</v>
      </c>
      <c r="B130" s="229">
        <v>43</v>
      </c>
      <c r="C130" s="306" t="s">
        <v>972</v>
      </c>
      <c r="D130" s="407"/>
      <c r="E130" s="92" t="s">
        <v>869</v>
      </c>
      <c r="F130" s="315" t="s">
        <v>145</v>
      </c>
      <c r="G130" s="315"/>
      <c r="H130" s="148"/>
    </row>
    <row r="131" spans="2:8" ht="12.75">
      <c r="B131" s="229" t="s">
        <v>16</v>
      </c>
      <c r="C131" s="310" t="s">
        <v>15</v>
      </c>
      <c r="D131" s="308"/>
      <c r="E131" s="227">
        <v>48</v>
      </c>
      <c r="F131" s="316" t="s">
        <v>152</v>
      </c>
      <c r="G131" s="315"/>
      <c r="H131" s="148"/>
    </row>
    <row r="132" spans="1:8" ht="12.75">
      <c r="A132" s="79">
        <v>63</v>
      </c>
      <c r="B132" s="229" t="s">
        <v>16</v>
      </c>
      <c r="C132" s="306" t="s">
        <v>15</v>
      </c>
      <c r="D132" s="309"/>
      <c r="E132" s="148" t="s">
        <v>145</v>
      </c>
      <c r="F132" s="315" t="s">
        <v>973</v>
      </c>
      <c r="G132" s="148"/>
      <c r="H132" s="148"/>
    </row>
    <row r="133" spans="2:8" ht="12.75">
      <c r="B133" s="229">
        <v>3</v>
      </c>
      <c r="C133" s="310" t="s">
        <v>974</v>
      </c>
      <c r="D133" s="406">
        <v>32</v>
      </c>
      <c r="E133" s="316" t="s">
        <v>152</v>
      </c>
      <c r="F133" s="315"/>
      <c r="G133" s="148"/>
      <c r="H133" s="148"/>
    </row>
    <row r="134" spans="1:8" ht="12.75">
      <c r="A134" s="79">
        <v>64</v>
      </c>
      <c r="B134" s="229">
        <v>11</v>
      </c>
      <c r="C134" s="306" t="s">
        <v>975</v>
      </c>
      <c r="D134" s="407"/>
      <c r="E134" s="315"/>
      <c r="F134" s="148"/>
      <c r="G134" s="148"/>
      <c r="H134" s="148"/>
    </row>
    <row r="135" spans="1:9" ht="25.5">
      <c r="A135" s="404" t="s">
        <v>64</v>
      </c>
      <c r="B135" s="404"/>
      <c r="C135" s="404"/>
      <c r="D135" s="404"/>
      <c r="E135" s="404"/>
      <c r="F135" s="404"/>
      <c r="G135" s="404"/>
      <c r="H135" s="404"/>
      <c r="I135" s="254"/>
    </row>
    <row r="136" spans="2:8" ht="18.75">
      <c r="B136" s="234"/>
      <c r="D136" s="334" t="s">
        <v>816</v>
      </c>
      <c r="E136" s="334"/>
      <c r="F136" s="334"/>
      <c r="H136" s="75" t="s">
        <v>424</v>
      </c>
    </row>
    <row r="137" spans="2:8" ht="18.75">
      <c r="B137" s="234"/>
      <c r="F137" s="80"/>
      <c r="H137" s="230" t="s">
        <v>976</v>
      </c>
    </row>
    <row r="138" spans="2:4" ht="13.5">
      <c r="B138" s="229" t="s">
        <v>16</v>
      </c>
      <c r="C138" s="135" t="s">
        <v>16</v>
      </c>
      <c r="D138" s="146"/>
    </row>
    <row r="139" spans="1:8" ht="12.75">
      <c r="A139" s="79" t="s">
        <v>16</v>
      </c>
      <c r="B139" s="229" t="s">
        <v>16</v>
      </c>
      <c r="C139" s="108" t="s">
        <v>16</v>
      </c>
      <c r="D139" s="102"/>
      <c r="E139" s="148" t="s">
        <v>16</v>
      </c>
      <c r="F139" s="148"/>
      <c r="G139" s="148"/>
      <c r="H139" s="148"/>
    </row>
    <row r="140" spans="2:8" ht="12.75">
      <c r="B140" s="229" t="s">
        <v>16</v>
      </c>
      <c r="C140" s="108" t="s">
        <v>147</v>
      </c>
      <c r="D140" s="408" t="s">
        <v>16</v>
      </c>
      <c r="E140" s="148" t="s">
        <v>16</v>
      </c>
      <c r="F140" s="148"/>
      <c r="G140" s="148"/>
      <c r="H140" s="148"/>
    </row>
    <row r="141" spans="1:8" ht="12.75">
      <c r="A141" s="79">
        <v>61</v>
      </c>
      <c r="B141" s="229" t="s">
        <v>16</v>
      </c>
      <c r="C141" s="306" t="s">
        <v>150</v>
      </c>
      <c r="D141" s="409"/>
      <c r="E141" s="231" t="s">
        <v>16</v>
      </c>
      <c r="F141" s="148" t="s">
        <v>16</v>
      </c>
      <c r="G141" s="148"/>
      <c r="H141" s="148"/>
    </row>
    <row r="142" spans="2:8" ht="12.75">
      <c r="B142" s="229" t="s">
        <v>16</v>
      </c>
      <c r="C142" s="108" t="s">
        <v>16</v>
      </c>
      <c r="D142" s="228"/>
      <c r="E142" s="313" t="s">
        <v>16</v>
      </c>
      <c r="F142" s="148" t="s">
        <v>16</v>
      </c>
      <c r="G142" s="148"/>
      <c r="H142" s="148"/>
    </row>
    <row r="143" spans="1:8" ht="12.75">
      <c r="A143" s="79" t="s">
        <v>16</v>
      </c>
      <c r="B143" s="229" t="s">
        <v>16</v>
      </c>
      <c r="C143" s="108" t="s">
        <v>16</v>
      </c>
      <c r="D143" s="228"/>
      <c r="E143" s="314" t="s">
        <v>16</v>
      </c>
      <c r="F143" s="231" t="s">
        <v>16</v>
      </c>
      <c r="G143" s="148"/>
      <c r="H143" s="148"/>
    </row>
    <row r="144" spans="2:8" ht="12.75">
      <c r="B144" s="229" t="s">
        <v>16</v>
      </c>
      <c r="C144" s="108" t="s">
        <v>16</v>
      </c>
      <c r="D144" s="405" t="s">
        <v>16</v>
      </c>
      <c r="E144" s="314" t="s">
        <v>16</v>
      </c>
      <c r="F144" s="231"/>
      <c r="G144" s="148"/>
      <c r="H144" s="148"/>
    </row>
    <row r="145" spans="1:8" ht="12.75">
      <c r="A145" s="79" t="s">
        <v>16</v>
      </c>
      <c r="B145" s="229" t="s">
        <v>16</v>
      </c>
      <c r="C145" s="108" t="s">
        <v>16</v>
      </c>
      <c r="D145" s="405"/>
      <c r="E145" s="314" t="s">
        <v>147</v>
      </c>
      <c r="F145" s="148"/>
      <c r="G145" s="148" t="s">
        <v>16</v>
      </c>
      <c r="H145" s="148"/>
    </row>
    <row r="146" spans="2:8" ht="12.75">
      <c r="B146" s="229" t="s">
        <v>16</v>
      </c>
      <c r="C146" s="108" t="s">
        <v>16</v>
      </c>
      <c r="D146" s="228">
        <v>63</v>
      </c>
      <c r="E146" s="314" t="s">
        <v>150</v>
      </c>
      <c r="F146" s="405" t="s">
        <v>16</v>
      </c>
      <c r="G146" s="148" t="s">
        <v>16</v>
      </c>
      <c r="H146" s="148"/>
    </row>
    <row r="147" spans="1:8" ht="12.75">
      <c r="A147" s="79" t="s">
        <v>16</v>
      </c>
      <c r="B147" s="229" t="s">
        <v>16</v>
      </c>
      <c r="C147" s="108" t="s">
        <v>16</v>
      </c>
      <c r="D147" s="228"/>
      <c r="E147" s="314" t="s">
        <v>977</v>
      </c>
      <c r="F147" s="405"/>
      <c r="G147" s="148" t="s">
        <v>16</v>
      </c>
      <c r="H147" s="148"/>
    </row>
    <row r="148" spans="2:8" ht="12.75">
      <c r="B148" s="229" t="s">
        <v>16</v>
      </c>
      <c r="C148" s="108" t="s">
        <v>16</v>
      </c>
      <c r="D148" s="405" t="s">
        <v>16</v>
      </c>
      <c r="E148" s="314" t="s">
        <v>16</v>
      </c>
      <c r="F148" s="148"/>
      <c r="G148" s="148"/>
      <c r="H148" s="148"/>
    </row>
    <row r="149" spans="1:8" ht="12.75">
      <c r="A149" s="79" t="s">
        <v>16</v>
      </c>
      <c r="B149" s="229" t="s">
        <v>16</v>
      </c>
      <c r="C149" s="108" t="s">
        <v>16</v>
      </c>
      <c r="D149" s="405"/>
      <c r="E149" s="315" t="s">
        <v>16</v>
      </c>
      <c r="F149" s="148" t="s">
        <v>16</v>
      </c>
      <c r="G149" s="148"/>
      <c r="H149" s="148"/>
    </row>
    <row r="150" spans="2:8" ht="12.75">
      <c r="B150" s="229" t="s">
        <v>16</v>
      </c>
      <c r="C150" s="108" t="s">
        <v>145</v>
      </c>
      <c r="D150" s="228"/>
      <c r="E150" s="313" t="s">
        <v>16</v>
      </c>
      <c r="F150" s="148" t="s">
        <v>16</v>
      </c>
      <c r="G150" s="148"/>
      <c r="H150" s="148"/>
    </row>
    <row r="151" spans="1:8" ht="12.75">
      <c r="A151" s="79">
        <v>62</v>
      </c>
      <c r="B151" s="229"/>
      <c r="C151" s="306" t="s">
        <v>152</v>
      </c>
      <c r="D151" s="309"/>
      <c r="E151" s="315" t="s">
        <v>16</v>
      </c>
      <c r="F151" s="148" t="s">
        <v>16</v>
      </c>
      <c r="G151" s="148"/>
      <c r="H151" s="148"/>
    </row>
    <row r="152" spans="2:8" ht="12.75">
      <c r="B152" s="229" t="s">
        <v>16</v>
      </c>
      <c r="C152" s="108" t="s">
        <v>16</v>
      </c>
      <c r="D152" s="405" t="s">
        <v>16</v>
      </c>
      <c r="E152" s="148" t="s">
        <v>16</v>
      </c>
      <c r="F152" s="148"/>
      <c r="G152" s="148"/>
      <c r="H152" s="93"/>
    </row>
    <row r="153" spans="1:8" ht="12.75">
      <c r="A153" s="79" t="s">
        <v>16</v>
      </c>
      <c r="B153" s="229" t="s">
        <v>16</v>
      </c>
      <c r="C153" s="108" t="s">
        <v>16</v>
      </c>
      <c r="D153" s="405"/>
      <c r="E153" s="148" t="s">
        <v>16</v>
      </c>
      <c r="F153" s="148"/>
      <c r="G153" s="148"/>
      <c r="H153" s="93" t="s">
        <v>16</v>
      </c>
    </row>
    <row r="154" spans="2:8" ht="12.75">
      <c r="B154" s="229" t="s">
        <v>16</v>
      </c>
      <c r="C154" s="108" t="s">
        <v>16</v>
      </c>
      <c r="D154" s="228"/>
      <c r="E154" s="148"/>
      <c r="F154" s="148"/>
      <c r="G154" s="405" t="s">
        <v>16</v>
      </c>
      <c r="H154" s="93" t="s">
        <v>16</v>
      </c>
    </row>
    <row r="155" spans="1:8" ht="12.75">
      <c r="A155" s="79" t="s">
        <v>16</v>
      </c>
      <c r="B155" s="229" t="s">
        <v>16</v>
      </c>
      <c r="C155" s="108" t="s">
        <v>16</v>
      </c>
      <c r="D155" s="228"/>
      <c r="E155" s="148" t="s">
        <v>16</v>
      </c>
      <c r="F155" s="148"/>
      <c r="G155" s="405"/>
      <c r="H155" s="93" t="s">
        <v>16</v>
      </c>
    </row>
    <row r="156" spans="2:8" ht="12.75">
      <c r="B156" s="229" t="s">
        <v>16</v>
      </c>
      <c r="C156" s="108" t="s">
        <v>16</v>
      </c>
      <c r="D156" s="405" t="s">
        <v>16</v>
      </c>
      <c r="E156" s="148" t="s">
        <v>16</v>
      </c>
      <c r="F156" s="148"/>
      <c r="G156" s="148"/>
      <c r="H156" s="148"/>
    </row>
    <row r="157" spans="1:8" ht="12.75">
      <c r="A157" s="79" t="s">
        <v>16</v>
      </c>
      <c r="B157" s="229" t="s">
        <v>16</v>
      </c>
      <c r="C157" s="108" t="s">
        <v>16</v>
      </c>
      <c r="D157" s="405"/>
      <c r="E157" s="148" t="s">
        <v>16</v>
      </c>
      <c r="F157" s="148" t="s">
        <v>16</v>
      </c>
      <c r="G157" s="148"/>
      <c r="H157" s="148"/>
    </row>
    <row r="158" spans="2:8" ht="12.75">
      <c r="B158" s="229" t="s">
        <v>16</v>
      </c>
      <c r="C158" s="108" t="s">
        <v>16</v>
      </c>
      <c r="D158" s="228"/>
      <c r="E158" s="107" t="s">
        <v>16</v>
      </c>
      <c r="F158" s="148" t="s">
        <v>16</v>
      </c>
      <c r="G158" s="148"/>
      <c r="H158" s="148"/>
    </row>
    <row r="159" spans="1:8" ht="12.75">
      <c r="A159" s="79" t="s">
        <v>16</v>
      </c>
      <c r="B159" s="229" t="s">
        <v>16</v>
      </c>
      <c r="C159" s="108" t="s">
        <v>16</v>
      </c>
      <c r="D159" s="228"/>
      <c r="E159" s="148" t="s">
        <v>16</v>
      </c>
      <c r="F159" s="148" t="s">
        <v>16</v>
      </c>
      <c r="G159" s="148"/>
      <c r="H159" s="148"/>
    </row>
    <row r="160" spans="2:8" ht="12.75">
      <c r="B160" s="229" t="s">
        <v>16</v>
      </c>
      <c r="C160" s="108" t="s">
        <v>16</v>
      </c>
      <c r="D160" s="405" t="s">
        <v>16</v>
      </c>
      <c r="E160" s="148" t="s">
        <v>16</v>
      </c>
      <c r="F160" s="148"/>
      <c r="G160" s="148"/>
      <c r="H160" s="148"/>
    </row>
    <row r="161" spans="1:8" ht="12.75">
      <c r="A161" s="79" t="s">
        <v>16</v>
      </c>
      <c r="B161" s="229" t="s">
        <v>16</v>
      </c>
      <c r="C161" s="108" t="s">
        <v>16</v>
      </c>
      <c r="D161" s="405"/>
      <c r="E161" s="148" t="s">
        <v>16</v>
      </c>
      <c r="F161" s="148"/>
      <c r="G161" s="148" t="s">
        <v>16</v>
      </c>
      <c r="H161" s="148"/>
    </row>
    <row r="162" spans="2:8" ht="12.75">
      <c r="B162" s="229" t="s">
        <v>16</v>
      </c>
      <c r="C162" s="108" t="s">
        <v>16</v>
      </c>
      <c r="D162" s="228"/>
      <c r="E162" s="148"/>
      <c r="F162" s="405" t="s">
        <v>16</v>
      </c>
      <c r="G162" s="148" t="s">
        <v>16</v>
      </c>
      <c r="H162" s="148"/>
    </row>
    <row r="163" spans="1:8" ht="12.75">
      <c r="A163" s="79" t="s">
        <v>16</v>
      </c>
      <c r="B163" s="229" t="s">
        <v>16</v>
      </c>
      <c r="C163" s="108" t="s">
        <v>16</v>
      </c>
      <c r="D163" s="228"/>
      <c r="E163" s="148" t="s">
        <v>16</v>
      </c>
      <c r="F163" s="405"/>
      <c r="G163" s="148" t="s">
        <v>16</v>
      </c>
      <c r="H163" s="148"/>
    </row>
    <row r="164" spans="2:8" ht="12.75">
      <c r="B164" s="229" t="s">
        <v>16</v>
      </c>
      <c r="C164" s="108" t="s">
        <v>16</v>
      </c>
      <c r="D164" s="405" t="s">
        <v>16</v>
      </c>
      <c r="E164" s="148" t="s">
        <v>16</v>
      </c>
      <c r="F164" s="148"/>
      <c r="G164" s="148"/>
      <c r="H164" s="148"/>
    </row>
    <row r="165" spans="1:8" ht="12.75">
      <c r="A165" s="79" t="s">
        <v>16</v>
      </c>
      <c r="B165" s="229" t="s">
        <v>16</v>
      </c>
      <c r="C165" s="108" t="s">
        <v>16</v>
      </c>
      <c r="D165" s="405"/>
      <c r="E165" s="148" t="s">
        <v>16</v>
      </c>
      <c r="F165" s="148" t="s">
        <v>16</v>
      </c>
      <c r="G165" s="148"/>
      <c r="H165" s="148"/>
    </row>
    <row r="166" spans="2:8" ht="12.75">
      <c r="B166" s="229" t="s">
        <v>16</v>
      </c>
      <c r="C166" s="108" t="s">
        <v>16</v>
      </c>
      <c r="D166" s="228"/>
      <c r="E166" s="107" t="s">
        <v>16</v>
      </c>
      <c r="F166" s="148" t="s">
        <v>16</v>
      </c>
      <c r="G166" s="148"/>
      <c r="H166" s="148"/>
    </row>
    <row r="167" spans="1:8" ht="12.75">
      <c r="A167" s="79" t="s">
        <v>16</v>
      </c>
      <c r="B167" s="229" t="s">
        <v>16</v>
      </c>
      <c r="C167" s="108" t="s">
        <v>16</v>
      </c>
      <c r="D167" s="228"/>
      <c r="E167" s="148" t="s">
        <v>16</v>
      </c>
      <c r="F167" s="148" t="s">
        <v>16</v>
      </c>
      <c r="G167" s="148"/>
      <c r="H167" s="148"/>
    </row>
    <row r="168" spans="2:8" ht="12.75">
      <c r="B168" s="229" t="s">
        <v>16</v>
      </c>
      <c r="C168" s="108" t="s">
        <v>16</v>
      </c>
      <c r="D168" s="405" t="s">
        <v>16</v>
      </c>
      <c r="E168" s="148" t="s">
        <v>16</v>
      </c>
      <c r="F168" s="148"/>
      <c r="G168" s="148"/>
      <c r="H168" s="148"/>
    </row>
    <row r="169" spans="1:8" ht="12.75">
      <c r="A169" s="79" t="s">
        <v>16</v>
      </c>
      <c r="B169" s="229" t="s">
        <v>16</v>
      </c>
      <c r="C169" s="108" t="s">
        <v>16</v>
      </c>
      <c r="D169" s="405"/>
      <c r="E169" s="148" t="s">
        <v>16</v>
      </c>
      <c r="F169" s="148"/>
      <c r="G169" s="148"/>
      <c r="H169" s="144" t="s">
        <v>16</v>
      </c>
    </row>
    <row r="170" spans="2:8" ht="12.75">
      <c r="B170" s="229" t="s">
        <v>16</v>
      </c>
      <c r="C170" s="108" t="s">
        <v>16</v>
      </c>
      <c r="D170" s="228"/>
      <c r="E170" s="148"/>
      <c r="F170" s="148"/>
      <c r="G170" s="405" t="s">
        <v>16</v>
      </c>
      <c r="H170" s="149" t="s">
        <v>16</v>
      </c>
    </row>
    <row r="171" spans="1:8" ht="12.75">
      <c r="A171" s="79" t="s">
        <v>16</v>
      </c>
      <c r="B171" s="229" t="s">
        <v>16</v>
      </c>
      <c r="C171" s="108" t="s">
        <v>16</v>
      </c>
      <c r="D171" s="228"/>
      <c r="E171" s="148" t="s">
        <v>16</v>
      </c>
      <c r="F171" s="148"/>
      <c r="G171" s="405"/>
      <c r="H171" s="148" t="s">
        <v>16</v>
      </c>
    </row>
    <row r="172" spans="2:8" ht="12.75">
      <c r="B172" s="229" t="s">
        <v>16</v>
      </c>
      <c r="C172" s="108" t="s">
        <v>16</v>
      </c>
      <c r="D172" s="405" t="s">
        <v>16</v>
      </c>
      <c r="E172" s="148" t="s">
        <v>16</v>
      </c>
      <c r="F172" s="148"/>
      <c r="G172" s="148"/>
      <c r="H172" s="148"/>
    </row>
    <row r="173" spans="1:8" ht="12.75">
      <c r="A173" s="79" t="s">
        <v>16</v>
      </c>
      <c r="B173" s="229" t="s">
        <v>16</v>
      </c>
      <c r="C173" s="108" t="s">
        <v>16</v>
      </c>
      <c r="D173" s="405"/>
      <c r="E173" s="148" t="s">
        <v>16</v>
      </c>
      <c r="F173" s="148" t="s">
        <v>16</v>
      </c>
      <c r="G173" s="148"/>
      <c r="H173" s="148"/>
    </row>
    <row r="174" spans="2:8" ht="12.75">
      <c r="B174" s="229" t="s">
        <v>16</v>
      </c>
      <c r="C174" s="108" t="s">
        <v>16</v>
      </c>
      <c r="D174" s="228"/>
      <c r="E174" s="107" t="s">
        <v>16</v>
      </c>
      <c r="F174" s="148" t="s">
        <v>16</v>
      </c>
      <c r="G174" s="148"/>
      <c r="H174" s="148"/>
    </row>
    <row r="175" spans="1:8" ht="12.75">
      <c r="A175" s="79" t="s">
        <v>16</v>
      </c>
      <c r="B175" s="229" t="s">
        <v>16</v>
      </c>
      <c r="C175" s="108" t="s">
        <v>16</v>
      </c>
      <c r="D175" s="228"/>
      <c r="E175" s="148" t="s">
        <v>16</v>
      </c>
      <c r="F175" s="148" t="s">
        <v>16</v>
      </c>
      <c r="G175" s="148"/>
      <c r="H175" s="148"/>
    </row>
    <row r="176" spans="2:8" ht="12.75">
      <c r="B176" s="229" t="s">
        <v>16</v>
      </c>
      <c r="C176" s="108" t="s">
        <v>16</v>
      </c>
      <c r="D176" s="405" t="s">
        <v>16</v>
      </c>
      <c r="E176" s="148" t="s">
        <v>16</v>
      </c>
      <c r="F176" s="148"/>
      <c r="G176" s="148"/>
      <c r="H176" s="148"/>
    </row>
    <row r="177" spans="1:8" ht="12.75">
      <c r="A177" s="79" t="s">
        <v>16</v>
      </c>
      <c r="B177" s="229" t="s">
        <v>16</v>
      </c>
      <c r="C177" s="108" t="s">
        <v>16</v>
      </c>
      <c r="D177" s="405"/>
      <c r="E177" s="148" t="s">
        <v>16</v>
      </c>
      <c r="F177" s="148"/>
      <c r="G177" s="148" t="s">
        <v>16</v>
      </c>
      <c r="H177" s="148"/>
    </row>
    <row r="178" spans="2:8" ht="12.75">
      <c r="B178" s="229" t="s">
        <v>16</v>
      </c>
      <c r="C178" s="108" t="s">
        <v>16</v>
      </c>
      <c r="D178" s="228"/>
      <c r="E178" s="148"/>
      <c r="F178" s="405" t="s">
        <v>16</v>
      </c>
      <c r="G178" s="148" t="s">
        <v>16</v>
      </c>
      <c r="H178" s="148"/>
    </row>
    <row r="179" spans="1:8" ht="12.75">
      <c r="A179" s="79" t="s">
        <v>16</v>
      </c>
      <c r="B179" s="229" t="s">
        <v>16</v>
      </c>
      <c r="C179" s="108" t="s">
        <v>16</v>
      </c>
      <c r="D179" s="228"/>
      <c r="E179" s="148" t="s">
        <v>16</v>
      </c>
      <c r="F179" s="405"/>
      <c r="G179" s="148" t="s">
        <v>16</v>
      </c>
      <c r="H179" s="148"/>
    </row>
    <row r="180" spans="2:8" ht="12.75">
      <c r="B180" s="229" t="s">
        <v>16</v>
      </c>
      <c r="C180" s="108" t="s">
        <v>16</v>
      </c>
      <c r="D180" s="405" t="s">
        <v>16</v>
      </c>
      <c r="E180" s="148" t="s">
        <v>16</v>
      </c>
      <c r="F180" s="148"/>
      <c r="G180" s="148"/>
      <c r="H180" s="148"/>
    </row>
    <row r="181" spans="1:8" ht="12.75">
      <c r="A181" s="79" t="s">
        <v>16</v>
      </c>
      <c r="B181" s="229" t="s">
        <v>16</v>
      </c>
      <c r="C181" s="108" t="s">
        <v>16</v>
      </c>
      <c r="D181" s="405"/>
      <c r="E181" s="148" t="s">
        <v>16</v>
      </c>
      <c r="F181" s="148" t="s">
        <v>16</v>
      </c>
      <c r="G181" s="148"/>
      <c r="H181" s="148"/>
    </row>
    <row r="182" spans="2:8" ht="12.75">
      <c r="B182" s="229" t="s">
        <v>16</v>
      </c>
      <c r="C182" s="108" t="s">
        <v>16</v>
      </c>
      <c r="D182" s="228"/>
      <c r="E182" s="107" t="s">
        <v>16</v>
      </c>
      <c r="F182" s="148" t="s">
        <v>16</v>
      </c>
      <c r="G182" s="148"/>
      <c r="H182" s="148"/>
    </row>
    <row r="183" spans="1:8" ht="12.75">
      <c r="A183" s="79" t="s">
        <v>16</v>
      </c>
      <c r="B183" s="229" t="s">
        <v>16</v>
      </c>
      <c r="C183" s="108" t="s">
        <v>16</v>
      </c>
      <c r="D183" s="228"/>
      <c r="E183" s="148" t="s">
        <v>16</v>
      </c>
      <c r="F183" s="148" t="s">
        <v>16</v>
      </c>
      <c r="G183" s="148"/>
      <c r="H183" s="148"/>
    </row>
    <row r="184" spans="2:8" ht="12.75">
      <c r="B184" s="229" t="s">
        <v>16</v>
      </c>
      <c r="C184" s="108" t="s">
        <v>16</v>
      </c>
      <c r="D184" s="405" t="s">
        <v>16</v>
      </c>
      <c r="E184" s="148" t="s">
        <v>16</v>
      </c>
      <c r="F184" s="148"/>
      <c r="G184" s="148"/>
      <c r="H184" s="148"/>
    </row>
    <row r="185" spans="1:8" ht="12.75">
      <c r="A185" s="79" t="s">
        <v>16</v>
      </c>
      <c r="B185" s="229" t="s">
        <v>16</v>
      </c>
      <c r="C185" s="108" t="s">
        <v>16</v>
      </c>
      <c r="D185" s="405"/>
      <c r="E185" s="148" t="s">
        <v>16</v>
      </c>
      <c r="F185" s="148"/>
      <c r="G185" s="148"/>
      <c r="H185" s="93" t="s">
        <v>16</v>
      </c>
    </row>
    <row r="186" spans="2:8" ht="12.75">
      <c r="B186" s="229" t="s">
        <v>16</v>
      </c>
      <c r="C186" s="108" t="s">
        <v>16</v>
      </c>
      <c r="D186" s="228"/>
      <c r="E186" s="148"/>
      <c r="F186" s="148"/>
      <c r="G186" s="405" t="s">
        <v>16</v>
      </c>
      <c r="H186" s="93" t="s">
        <v>16</v>
      </c>
    </row>
    <row r="187" spans="1:8" ht="12.75">
      <c r="A187" s="79" t="s">
        <v>16</v>
      </c>
      <c r="B187" s="229" t="s">
        <v>16</v>
      </c>
      <c r="C187" s="108" t="s">
        <v>16</v>
      </c>
      <c r="D187" s="228"/>
      <c r="E187" s="148" t="s">
        <v>16</v>
      </c>
      <c r="F187" s="148"/>
      <c r="G187" s="405"/>
      <c r="H187" s="148" t="s">
        <v>16</v>
      </c>
    </row>
    <row r="188" spans="2:8" ht="12.75">
      <c r="B188" s="229" t="s">
        <v>16</v>
      </c>
      <c r="C188" s="108" t="s">
        <v>16</v>
      </c>
      <c r="D188" s="405" t="s">
        <v>16</v>
      </c>
      <c r="E188" s="148" t="s">
        <v>16</v>
      </c>
      <c r="F188" s="148"/>
      <c r="G188" s="148"/>
      <c r="H188" s="148"/>
    </row>
    <row r="189" spans="1:8" ht="12.75">
      <c r="A189" s="79" t="s">
        <v>16</v>
      </c>
      <c r="B189" s="229" t="s">
        <v>16</v>
      </c>
      <c r="C189" s="108" t="s">
        <v>16</v>
      </c>
      <c r="D189" s="405"/>
      <c r="E189" s="148" t="s">
        <v>16</v>
      </c>
      <c r="F189" s="148" t="s">
        <v>16</v>
      </c>
      <c r="G189" s="148"/>
      <c r="H189" s="148"/>
    </row>
    <row r="190" spans="2:8" ht="12.75">
      <c r="B190" s="229" t="s">
        <v>16</v>
      </c>
      <c r="C190" s="108" t="s">
        <v>16</v>
      </c>
      <c r="D190" s="228"/>
      <c r="E190" s="107" t="s">
        <v>16</v>
      </c>
      <c r="F190" s="148" t="s">
        <v>16</v>
      </c>
      <c r="G190" s="148"/>
      <c r="H190" s="148"/>
    </row>
    <row r="191" spans="1:8" ht="12.75">
      <c r="A191" s="79" t="s">
        <v>16</v>
      </c>
      <c r="B191" s="229" t="s">
        <v>16</v>
      </c>
      <c r="C191" s="108" t="s">
        <v>16</v>
      </c>
      <c r="D191" s="228"/>
      <c r="E191" s="148" t="s">
        <v>16</v>
      </c>
      <c r="F191" s="148" t="s">
        <v>16</v>
      </c>
      <c r="G191" s="148"/>
      <c r="H191" s="148"/>
    </row>
    <row r="192" spans="2:8" ht="12.75">
      <c r="B192" s="229" t="s">
        <v>16</v>
      </c>
      <c r="C192" s="108" t="s">
        <v>16</v>
      </c>
      <c r="D192" s="405" t="s">
        <v>16</v>
      </c>
      <c r="E192" s="148" t="s">
        <v>16</v>
      </c>
      <c r="F192" s="148"/>
      <c r="G192" s="148"/>
      <c r="H192" s="148"/>
    </row>
    <row r="193" spans="1:8" ht="12.75">
      <c r="A193" s="79" t="s">
        <v>16</v>
      </c>
      <c r="B193" s="229" t="s">
        <v>16</v>
      </c>
      <c r="C193" s="108" t="s">
        <v>16</v>
      </c>
      <c r="D193" s="405"/>
      <c r="E193" s="148" t="s">
        <v>16</v>
      </c>
      <c r="F193" s="148"/>
      <c r="G193" s="148" t="s">
        <v>16</v>
      </c>
      <c r="H193" s="148"/>
    </row>
    <row r="194" spans="2:8" ht="12.75">
      <c r="B194" s="229" t="s">
        <v>16</v>
      </c>
      <c r="C194" s="108" t="s">
        <v>16</v>
      </c>
      <c r="D194" s="228"/>
      <c r="E194" s="148"/>
      <c r="F194" s="405" t="s">
        <v>16</v>
      </c>
      <c r="G194" s="148" t="s">
        <v>16</v>
      </c>
      <c r="H194" s="148"/>
    </row>
    <row r="195" spans="1:8" ht="12.75">
      <c r="A195" s="79" t="s">
        <v>16</v>
      </c>
      <c r="B195" s="229" t="s">
        <v>16</v>
      </c>
      <c r="C195" s="108" t="s">
        <v>16</v>
      </c>
      <c r="D195" s="228"/>
      <c r="E195" s="148" t="s">
        <v>16</v>
      </c>
      <c r="F195" s="405"/>
      <c r="G195" s="148" t="s">
        <v>16</v>
      </c>
      <c r="H195" s="148"/>
    </row>
    <row r="196" spans="2:8" ht="12.75">
      <c r="B196" s="229" t="s">
        <v>16</v>
      </c>
      <c r="C196" s="108" t="s">
        <v>16</v>
      </c>
      <c r="D196" s="405" t="s">
        <v>16</v>
      </c>
      <c r="E196" s="148" t="s">
        <v>16</v>
      </c>
      <c r="F196" s="148"/>
      <c r="G196" s="148"/>
      <c r="H196" s="148"/>
    </row>
    <row r="197" spans="1:8" ht="12.75">
      <c r="A197" s="79" t="s">
        <v>16</v>
      </c>
      <c r="B197" s="229" t="s">
        <v>16</v>
      </c>
      <c r="C197" s="108" t="s">
        <v>16</v>
      </c>
      <c r="D197" s="405"/>
      <c r="E197" s="148" t="s">
        <v>16</v>
      </c>
      <c r="F197" s="148" t="s">
        <v>16</v>
      </c>
      <c r="G197" s="148"/>
      <c r="H197" s="148"/>
    </row>
    <row r="198" spans="2:8" ht="12.75">
      <c r="B198" s="229" t="s">
        <v>16</v>
      </c>
      <c r="C198" s="108" t="s">
        <v>16</v>
      </c>
      <c r="D198" s="228"/>
      <c r="E198" s="107" t="s">
        <v>16</v>
      </c>
      <c r="F198" s="148" t="s">
        <v>16</v>
      </c>
      <c r="G198" s="148"/>
      <c r="H198" s="148"/>
    </row>
    <row r="199" spans="1:8" ht="12.75">
      <c r="A199" s="79" t="s">
        <v>16</v>
      </c>
      <c r="B199" s="229" t="s">
        <v>16</v>
      </c>
      <c r="C199" s="108" t="s">
        <v>16</v>
      </c>
      <c r="D199" s="228"/>
      <c r="E199" s="148" t="s">
        <v>16</v>
      </c>
      <c r="F199" s="148" t="s">
        <v>16</v>
      </c>
      <c r="G199" s="148"/>
      <c r="H199" s="148"/>
    </row>
    <row r="200" spans="2:8" ht="12.75">
      <c r="B200" s="229" t="s">
        <v>16</v>
      </c>
      <c r="C200" s="108" t="s">
        <v>16</v>
      </c>
      <c r="D200" s="405" t="s">
        <v>16</v>
      </c>
      <c r="E200" s="148" t="s">
        <v>16</v>
      </c>
      <c r="F200" s="148"/>
      <c r="G200" s="148"/>
      <c r="H200" s="148"/>
    </row>
    <row r="201" spans="1:8" ht="12.75">
      <c r="A201" s="79" t="s">
        <v>16</v>
      </c>
      <c r="B201" s="229" t="s">
        <v>16</v>
      </c>
      <c r="C201" s="108" t="s">
        <v>16</v>
      </c>
      <c r="D201" s="405"/>
      <c r="E201" s="148" t="s">
        <v>16</v>
      </c>
      <c r="F201" s="148"/>
      <c r="G201" s="148"/>
      <c r="H201" s="148"/>
    </row>
  </sheetData>
  <sheetProtection sheet="1" formatCells="0" formatColumns="0" formatRows="0" insertColumns="0" insertRows="0" deleteColumns="0" deleteRows="0" sort="0" autoFilter="0" pivotTables="0"/>
  <mergeCells count="76">
    <mergeCell ref="D54:D55"/>
    <mergeCell ref="D58:D59"/>
    <mergeCell ref="D26:D27"/>
    <mergeCell ref="F28:F29"/>
    <mergeCell ref="D81:D82"/>
    <mergeCell ref="G36:G37"/>
    <mergeCell ref="F60:F61"/>
    <mergeCell ref="D42:D43"/>
    <mergeCell ref="F79:F80"/>
    <mergeCell ref="D77:D78"/>
    <mergeCell ref="D69:F69"/>
    <mergeCell ref="D50:D51"/>
    <mergeCell ref="D6:D7"/>
    <mergeCell ref="D10:D11"/>
    <mergeCell ref="D14:D15"/>
    <mergeCell ref="F12:F13"/>
    <mergeCell ref="D18:D19"/>
    <mergeCell ref="D22:D23"/>
    <mergeCell ref="D97:D98"/>
    <mergeCell ref="D113:D114"/>
    <mergeCell ref="D73:D74"/>
    <mergeCell ref="G52:G53"/>
    <mergeCell ref="D30:D31"/>
    <mergeCell ref="D34:D35"/>
    <mergeCell ref="D38:D39"/>
    <mergeCell ref="D46:D47"/>
    <mergeCell ref="F44:F45"/>
    <mergeCell ref="D62:D63"/>
    <mergeCell ref="D117:D118"/>
    <mergeCell ref="D105:D106"/>
    <mergeCell ref="D109:D110"/>
    <mergeCell ref="G20:G21"/>
    <mergeCell ref="G103:G104"/>
    <mergeCell ref="D133:D134"/>
    <mergeCell ref="G119:G120"/>
    <mergeCell ref="D101:D102"/>
    <mergeCell ref="D93:D94"/>
    <mergeCell ref="F95:F96"/>
    <mergeCell ref="D144:D145"/>
    <mergeCell ref="F146:F147"/>
    <mergeCell ref="D148:D149"/>
    <mergeCell ref="D2:F2"/>
    <mergeCell ref="D125:D126"/>
    <mergeCell ref="F127:F128"/>
    <mergeCell ref="D129:D130"/>
    <mergeCell ref="D85:D86"/>
    <mergeCell ref="D121:D122"/>
    <mergeCell ref="F111:F112"/>
    <mergeCell ref="D164:D165"/>
    <mergeCell ref="D168:D169"/>
    <mergeCell ref="G170:G171"/>
    <mergeCell ref="G87:G88"/>
    <mergeCell ref="D89:D90"/>
    <mergeCell ref="D66:D67"/>
    <mergeCell ref="D152:D153"/>
    <mergeCell ref="D136:F136"/>
    <mergeCell ref="G154:G155"/>
    <mergeCell ref="D140:D141"/>
    <mergeCell ref="F194:F195"/>
    <mergeCell ref="D196:D197"/>
    <mergeCell ref="D200:D201"/>
    <mergeCell ref="D172:D173"/>
    <mergeCell ref="D176:D177"/>
    <mergeCell ref="F178:F179"/>
    <mergeCell ref="D180:D181"/>
    <mergeCell ref="D184:D185"/>
    <mergeCell ref="A1:H1"/>
    <mergeCell ref="A68:H68"/>
    <mergeCell ref="A135:H135"/>
    <mergeCell ref="G3:H3"/>
    <mergeCell ref="D188:D189"/>
    <mergeCell ref="D192:D193"/>
    <mergeCell ref="G186:G187"/>
    <mergeCell ref="D156:D157"/>
    <mergeCell ref="D160:D161"/>
    <mergeCell ref="F162:F163"/>
  </mergeCells>
  <conditionalFormatting sqref="H13:H18">
    <cfRule type="expression" priority="236" dxfId="339" stopIfTrue="1">
      <formula>$A$21=9</formula>
    </cfRule>
  </conditionalFormatting>
  <conditionalFormatting sqref="G19 F25:F27 E23:E25 E31:E33 F30:F31">
    <cfRule type="expression" priority="237" dxfId="341" stopIfTrue="1">
      <formula>$A$21=9</formula>
    </cfRule>
  </conditionalFormatting>
  <conditionalFormatting sqref="B20:B23">
    <cfRule type="expression" priority="238" dxfId="14" stopIfTrue="1">
      <formula>$A$21=9</formula>
    </cfRule>
  </conditionalFormatting>
  <conditionalFormatting sqref="E30 C23 C25 C27 C29 C31 C33 C21 F24 G28 E22">
    <cfRule type="expression" priority="239" dxfId="343" stopIfTrue="1">
      <formula>$A$21=9</formula>
    </cfRule>
  </conditionalFormatting>
  <conditionalFormatting sqref="F32 E26 E34">
    <cfRule type="expression" priority="240" dxfId="344" stopIfTrue="1">
      <formula>$A$21=9</formula>
    </cfRule>
  </conditionalFormatting>
  <conditionalFormatting sqref="B24:B27">
    <cfRule type="expression" priority="241" dxfId="13" stopIfTrue="1">
      <formula>$A$25=11</formula>
    </cfRule>
  </conditionalFormatting>
  <conditionalFormatting sqref="B28:B31">
    <cfRule type="expression" priority="242" dxfId="14" stopIfTrue="1">
      <formula>$A$29=13</formula>
    </cfRule>
  </conditionalFormatting>
  <conditionalFormatting sqref="B32:B35">
    <cfRule type="expression" priority="243" dxfId="13" stopIfTrue="1">
      <formula>$A$33=15</formula>
    </cfRule>
  </conditionalFormatting>
  <conditionalFormatting sqref="G20:G21">
    <cfRule type="cellIs" priority="244" dxfId="361" operator="equal" stopIfTrue="1">
      <formula>15</formula>
    </cfRule>
  </conditionalFormatting>
  <conditionalFormatting sqref="G170:G171">
    <cfRule type="cellIs" priority="285" dxfId="361" operator="equal" stopIfTrue="1">
      <formula>62</formula>
    </cfRule>
  </conditionalFormatting>
  <conditionalFormatting sqref="F28:F29">
    <cfRule type="expression" priority="294" dxfId="341" stopIfTrue="1">
      <formula>$A$21=9</formula>
    </cfRule>
  </conditionalFormatting>
  <conditionalFormatting sqref="F44:F45 F60:F61 G52:G53">
    <cfRule type="expression" priority="295" dxfId="341" stopIfTrue="1">
      <formula>$A$37=17</formula>
    </cfRule>
  </conditionalFormatting>
  <conditionalFormatting sqref="F79:F80 F95:F96 F111:F112 F127:F128 G87:G88 G119:G120">
    <cfRule type="expression" priority="296" dxfId="341" stopIfTrue="1">
      <formula>$A$72=33</formula>
    </cfRule>
  </conditionalFormatting>
  <conditionalFormatting sqref="H19">
    <cfRule type="expression" priority="299" dxfId="362" stopIfTrue="1">
      <formula>$G$20=15</formula>
    </cfRule>
  </conditionalFormatting>
  <conditionalFormatting sqref="F146:F147 G154:G155 F162:F163 F178:F179 F194:F195 G186:G187">
    <cfRule type="expression" priority="311" dxfId="341" stopIfTrue="1">
      <formula>$A$139=65</formula>
    </cfRule>
  </conditionalFormatting>
  <conditionalFormatting sqref="G103:G104">
    <cfRule type="cellIs" priority="345" dxfId="361" operator="equal" stopIfTrue="1">
      <formula>62</formula>
    </cfRule>
    <cfRule type="cellIs" priority="346" dxfId="361" operator="equal" stopIfTrue="1">
      <formula>122</formula>
    </cfRule>
  </conditionalFormatting>
  <conditionalFormatting sqref="G36:G37">
    <cfRule type="cellIs" priority="347" dxfId="361" operator="equal" stopIfTrue="1">
      <formula>121</formula>
    </cfRule>
    <cfRule type="cellIs" priority="348" dxfId="361" operator="equal" stopIfTrue="1">
      <formula>61</formula>
    </cfRule>
    <cfRule type="cellIs" priority="349" dxfId="361" operator="equal" stopIfTrue="1">
      <formula>31</formula>
    </cfRule>
  </conditionalFormatting>
  <conditionalFormatting sqref="A141 C140">
    <cfRule type="expression" priority="367" dxfId="361" stopIfTrue="1">
      <formula>$A$141=61</formula>
    </cfRule>
  </conditionalFormatting>
  <conditionalFormatting sqref="E146">
    <cfRule type="expression" priority="381" dxfId="363" stopIfTrue="1">
      <formula>$D$146=63</formula>
    </cfRule>
  </conditionalFormatting>
  <conditionalFormatting sqref="D146">
    <cfRule type="expression" priority="386" dxfId="356" stopIfTrue="1">
      <formula>$A$141=61</formula>
    </cfRule>
  </conditionalFormatting>
  <conditionalFormatting sqref="E145">
    <cfRule type="expression" priority="389" dxfId="364" stopIfTrue="1">
      <formula>$D$146=63</formula>
    </cfRule>
  </conditionalFormatting>
  <conditionalFormatting sqref="C150">
    <cfRule type="expression" priority="390" dxfId="361" stopIfTrue="1">
      <formula>$A$151=62</formula>
    </cfRule>
  </conditionalFormatting>
  <conditionalFormatting sqref="E147">
    <cfRule type="expression" priority="391" dxfId="361" stopIfTrue="1">
      <formula>$D$146=63</formula>
    </cfRule>
  </conditionalFormatting>
  <conditionalFormatting sqref="G11">
    <cfRule type="expression" priority="398" dxfId="365" stopIfTrue="1">
      <formula>$F$12=7</formula>
    </cfRule>
  </conditionalFormatting>
  <conditionalFormatting sqref="G170:G171">
    <cfRule type="cellIs" priority="39" dxfId="366" operator="equal" stopIfTrue="1">
      <formula>123</formula>
    </cfRule>
  </conditionalFormatting>
  <conditionalFormatting sqref="A151">
    <cfRule type="expression" priority="37" dxfId="361" stopIfTrue="1">
      <formula>$A$151=62</formula>
    </cfRule>
  </conditionalFormatting>
  <printOptions horizontalCentered="1"/>
  <pageMargins left="0" right="0" top="0.3937007874015748" bottom="0.3937007874015748" header="0" footer="0"/>
  <pageSetup fitToHeight="0" horizontalDpi="600" verticalDpi="600" orientation="portrait" paperSize="9" scale="84" r:id="rId1"/>
  <rowBreaks count="2" manualBreakCount="2">
    <brk id="67" max="8" man="1"/>
    <brk id="134" max="8" man="1"/>
  </rowBreaks>
</worksheet>
</file>

<file path=xl/worksheets/sheet23.xml><?xml version="1.0" encoding="utf-8"?>
<worksheet xmlns="http://schemas.openxmlformats.org/spreadsheetml/2006/main" xmlns:r="http://schemas.openxmlformats.org/officeDocument/2006/relationships">
  <sheetPr>
    <tabColor rgb="FFFF0066"/>
  </sheetPr>
  <dimension ref="A1:G53"/>
  <sheetViews>
    <sheetView view="pageBreakPreview" zoomScaleSheetLayoutView="100" zoomScalePageLayoutView="0" workbookViewId="0" topLeftCell="A42">
      <selection activeCell="L53" sqref="L53"/>
    </sheetView>
  </sheetViews>
  <sheetFormatPr defaultColWidth="9.00390625" defaultRowHeight="12.75"/>
  <cols>
    <col min="1" max="1" width="5.25390625" style="166" customWidth="1"/>
    <col min="2" max="2" width="23.00390625" style="150" customWidth="1"/>
    <col min="3" max="3" width="29.125" style="150" customWidth="1"/>
    <col min="4" max="4" width="13.375" style="321" customWidth="1"/>
    <col min="5" max="5" width="6.875" style="163" customWidth="1"/>
    <col min="6" max="6" width="1.00390625" style="150" customWidth="1"/>
    <col min="7" max="7" width="3.00390625" style="321" customWidth="1"/>
  </cols>
  <sheetData>
    <row r="1" spans="1:7" ht="25.5">
      <c r="A1" s="324" t="s">
        <v>64</v>
      </c>
      <c r="B1" s="324"/>
      <c r="C1" s="324"/>
      <c r="D1" s="324"/>
      <c r="E1" s="324"/>
      <c r="F1" s="324"/>
      <c r="G1" s="325" t="s">
        <v>86</v>
      </c>
    </row>
    <row r="2" spans="1:7" ht="20.25">
      <c r="A2" s="153"/>
      <c r="B2" s="327" t="s">
        <v>65</v>
      </c>
      <c r="C2" s="327"/>
      <c r="D2" s="327"/>
      <c r="E2" s="153"/>
      <c r="F2" s="153"/>
      <c r="G2" s="325"/>
    </row>
    <row r="3" spans="1:7" ht="19.5" thickBot="1">
      <c r="A3" s="154"/>
      <c r="B3" s="328" t="s">
        <v>1086</v>
      </c>
      <c r="C3" s="328"/>
      <c r="D3" s="328"/>
      <c r="E3" s="154"/>
      <c r="F3" s="154"/>
      <c r="G3" s="326"/>
    </row>
    <row r="4" spans="1:7" ht="18.75" thickBot="1">
      <c r="A4" s="155" t="s">
        <v>5</v>
      </c>
      <c r="B4" s="156" t="s">
        <v>0</v>
      </c>
      <c r="C4" s="156" t="s">
        <v>1</v>
      </c>
      <c r="D4" s="157" t="s">
        <v>27</v>
      </c>
      <c r="E4" s="158" t="s">
        <v>2</v>
      </c>
      <c r="F4" s="159"/>
      <c r="G4" s="256"/>
    </row>
    <row r="5" spans="1:7" ht="15">
      <c r="A5" s="160">
        <v>2</v>
      </c>
      <c r="B5" s="160" t="s">
        <v>1125</v>
      </c>
      <c r="C5" s="160" t="s">
        <v>96</v>
      </c>
      <c r="D5" s="161">
        <v>2001</v>
      </c>
      <c r="E5" s="161">
        <v>2</v>
      </c>
      <c r="G5" s="320">
        <v>2</v>
      </c>
    </row>
    <row r="6" spans="1:7" ht="15">
      <c r="A6" s="160">
        <v>3</v>
      </c>
      <c r="B6" s="160" t="s">
        <v>1113</v>
      </c>
      <c r="C6" s="160" t="s">
        <v>1089</v>
      </c>
      <c r="D6" s="161">
        <v>2001</v>
      </c>
      <c r="E6" s="161">
        <v>3</v>
      </c>
      <c r="G6" s="320">
        <v>2</v>
      </c>
    </row>
    <row r="7" spans="1:7" ht="15">
      <c r="A7" s="160">
        <v>4</v>
      </c>
      <c r="B7" s="160" t="s">
        <v>1102</v>
      </c>
      <c r="C7" s="160" t="s">
        <v>273</v>
      </c>
      <c r="D7" s="161">
        <v>2002</v>
      </c>
      <c r="E7" s="161">
        <v>4</v>
      </c>
      <c r="F7" s="162"/>
      <c r="G7" s="320">
        <v>2</v>
      </c>
    </row>
    <row r="8" spans="1:7" ht="15">
      <c r="A8" s="160">
        <v>5</v>
      </c>
      <c r="B8" s="160" t="s">
        <v>1088</v>
      </c>
      <c r="C8" s="160" t="s">
        <v>1089</v>
      </c>
      <c r="D8" s="161">
        <v>2001</v>
      </c>
      <c r="E8" s="161">
        <v>5</v>
      </c>
      <c r="G8" s="320">
        <v>2</v>
      </c>
    </row>
    <row r="9" spans="1:7" ht="15">
      <c r="A9" s="160">
        <v>6</v>
      </c>
      <c r="B9" s="160" t="s">
        <v>1126</v>
      </c>
      <c r="C9" s="160" t="s">
        <v>1089</v>
      </c>
      <c r="D9" s="161">
        <v>2001</v>
      </c>
      <c r="E9" s="161">
        <v>6</v>
      </c>
      <c r="G9" s="320">
        <v>2</v>
      </c>
    </row>
    <row r="10" spans="1:7" ht="15">
      <c r="A10" s="160">
        <v>7</v>
      </c>
      <c r="B10" s="160" t="s">
        <v>1114</v>
      </c>
      <c r="C10" s="160" t="s">
        <v>1115</v>
      </c>
      <c r="D10" s="161">
        <v>2002</v>
      </c>
      <c r="E10" s="161">
        <v>7</v>
      </c>
      <c r="G10" s="320">
        <v>2</v>
      </c>
    </row>
    <row r="11" spans="1:7" ht="15">
      <c r="A11" s="160">
        <v>8</v>
      </c>
      <c r="B11" s="160" t="s">
        <v>1091</v>
      </c>
      <c r="C11" s="160" t="s">
        <v>247</v>
      </c>
      <c r="D11" s="161">
        <v>2001</v>
      </c>
      <c r="E11" s="161">
        <v>8</v>
      </c>
      <c r="G11" s="320">
        <v>2</v>
      </c>
    </row>
    <row r="12" spans="1:7" ht="15">
      <c r="A12" s="160">
        <v>10</v>
      </c>
      <c r="B12" s="160" t="s">
        <v>1104</v>
      </c>
      <c r="C12" s="160" t="s">
        <v>1089</v>
      </c>
      <c r="D12" s="161">
        <v>2002</v>
      </c>
      <c r="E12" s="161">
        <v>10</v>
      </c>
      <c r="G12" s="320">
        <v>2</v>
      </c>
    </row>
    <row r="13" spans="1:7" ht="15">
      <c r="A13" s="160">
        <v>11</v>
      </c>
      <c r="B13" s="160" t="s">
        <v>1073</v>
      </c>
      <c r="C13" s="160" t="s">
        <v>257</v>
      </c>
      <c r="D13" s="161">
        <v>2001</v>
      </c>
      <c r="E13" s="161">
        <v>11</v>
      </c>
      <c r="G13" s="320">
        <v>1</v>
      </c>
    </row>
    <row r="14" spans="1:7" ht="15">
      <c r="A14" s="160">
        <v>12</v>
      </c>
      <c r="B14" s="160" t="s">
        <v>979</v>
      </c>
      <c r="C14" s="160" t="s">
        <v>109</v>
      </c>
      <c r="D14" s="161">
        <v>2003</v>
      </c>
      <c r="E14" s="161">
        <v>12</v>
      </c>
      <c r="G14" s="320">
        <v>1</v>
      </c>
    </row>
    <row r="15" spans="1:7" ht="15">
      <c r="A15" s="160">
        <v>13</v>
      </c>
      <c r="B15" s="160" t="s">
        <v>1019</v>
      </c>
      <c r="C15" s="160" t="s">
        <v>247</v>
      </c>
      <c r="D15" s="161">
        <v>2002</v>
      </c>
      <c r="E15" s="161">
        <v>13</v>
      </c>
      <c r="G15" s="320">
        <v>1</v>
      </c>
    </row>
    <row r="16" spans="1:7" ht="15">
      <c r="A16" s="160">
        <v>14</v>
      </c>
      <c r="B16" s="160" t="s">
        <v>1028</v>
      </c>
      <c r="C16" s="160" t="s">
        <v>263</v>
      </c>
      <c r="D16" s="161">
        <v>2002</v>
      </c>
      <c r="E16" s="161">
        <v>14</v>
      </c>
      <c r="F16" s="162"/>
      <c r="G16" s="320">
        <v>1</v>
      </c>
    </row>
    <row r="17" spans="1:7" ht="15">
      <c r="A17" s="160">
        <v>15</v>
      </c>
      <c r="B17" s="160" t="s">
        <v>1045</v>
      </c>
      <c r="C17" s="160" t="s">
        <v>128</v>
      </c>
      <c r="D17" s="161">
        <v>2003</v>
      </c>
      <c r="E17" s="161">
        <v>15</v>
      </c>
      <c r="G17" s="320">
        <v>1</v>
      </c>
    </row>
    <row r="18" spans="1:7" ht="15">
      <c r="A18" s="160">
        <v>16</v>
      </c>
      <c r="B18" s="160" t="s">
        <v>1053</v>
      </c>
      <c r="C18" s="160" t="s">
        <v>1248</v>
      </c>
      <c r="D18" s="161">
        <v>2002</v>
      </c>
      <c r="E18" s="161">
        <v>16</v>
      </c>
      <c r="G18" s="320">
        <v>1</v>
      </c>
    </row>
    <row r="19" spans="1:7" ht="15">
      <c r="A19" s="160">
        <v>19</v>
      </c>
      <c r="B19" s="160" t="s">
        <v>996</v>
      </c>
      <c r="C19" s="160" t="s">
        <v>1124</v>
      </c>
      <c r="D19" s="161">
        <v>2002</v>
      </c>
      <c r="E19" s="161">
        <v>19</v>
      </c>
      <c r="G19" s="320">
        <v>1</v>
      </c>
    </row>
    <row r="20" spans="1:7" ht="15">
      <c r="A20" s="160">
        <v>23</v>
      </c>
      <c r="B20" s="160" t="s">
        <v>1002</v>
      </c>
      <c r="C20" s="160" t="s">
        <v>270</v>
      </c>
      <c r="D20" s="161">
        <v>2001</v>
      </c>
      <c r="E20" s="161">
        <v>23</v>
      </c>
      <c r="G20" s="320">
        <v>1</v>
      </c>
    </row>
    <row r="21" spans="1:7" ht="15">
      <c r="A21" s="160">
        <v>24</v>
      </c>
      <c r="B21" s="160" t="s">
        <v>984</v>
      </c>
      <c r="C21" s="160" t="s">
        <v>1112</v>
      </c>
      <c r="D21" s="161">
        <v>2003</v>
      </c>
      <c r="E21" s="161">
        <v>24</v>
      </c>
      <c r="G21" s="320">
        <v>1</v>
      </c>
    </row>
    <row r="22" spans="1:7" ht="15">
      <c r="A22" s="160">
        <v>25</v>
      </c>
      <c r="B22" s="160" t="s">
        <v>1058</v>
      </c>
      <c r="C22" s="160" t="s">
        <v>121</v>
      </c>
      <c r="D22" s="161">
        <v>2001</v>
      </c>
      <c r="E22" s="161">
        <v>25</v>
      </c>
      <c r="G22" s="320">
        <v>1</v>
      </c>
    </row>
    <row r="23" spans="1:7" ht="15">
      <c r="A23" s="160">
        <v>28</v>
      </c>
      <c r="B23" s="160" t="s">
        <v>1015</v>
      </c>
      <c r="C23" s="160" t="s">
        <v>1249</v>
      </c>
      <c r="D23" s="161">
        <v>2003</v>
      </c>
      <c r="E23" s="161">
        <v>28</v>
      </c>
      <c r="G23" s="320">
        <v>1</v>
      </c>
    </row>
    <row r="24" spans="1:7" ht="15">
      <c r="A24" s="160">
        <v>29</v>
      </c>
      <c r="B24" s="160" t="s">
        <v>1038</v>
      </c>
      <c r="C24" s="160" t="s">
        <v>118</v>
      </c>
      <c r="D24" s="161">
        <v>2002</v>
      </c>
      <c r="E24" s="161">
        <v>29</v>
      </c>
      <c r="G24" s="320">
        <v>1</v>
      </c>
    </row>
    <row r="25" spans="1:7" ht="15">
      <c r="A25" s="160">
        <v>32</v>
      </c>
      <c r="B25" s="160" t="s">
        <v>1012</v>
      </c>
      <c r="C25" s="160" t="s">
        <v>247</v>
      </c>
      <c r="D25" s="161">
        <v>2003</v>
      </c>
      <c r="E25" s="161">
        <v>32</v>
      </c>
      <c r="G25" s="320">
        <v>1</v>
      </c>
    </row>
    <row r="26" spans="1:7" ht="15">
      <c r="A26" s="160">
        <v>33</v>
      </c>
      <c r="B26" s="160" t="s">
        <v>1067</v>
      </c>
      <c r="C26" s="160" t="s">
        <v>259</v>
      </c>
      <c r="D26" s="161">
        <v>2002</v>
      </c>
      <c r="E26" s="161">
        <v>33</v>
      </c>
      <c r="G26" s="320">
        <v>1</v>
      </c>
    </row>
    <row r="27" spans="1:7" ht="15">
      <c r="A27" s="160">
        <v>35</v>
      </c>
      <c r="B27" s="160" t="s">
        <v>1041</v>
      </c>
      <c r="C27" s="160" t="s">
        <v>1250</v>
      </c>
      <c r="D27" s="161">
        <v>2003</v>
      </c>
      <c r="E27" s="161">
        <v>35</v>
      </c>
      <c r="G27" s="320">
        <v>1</v>
      </c>
    </row>
    <row r="28" spans="1:7" ht="15">
      <c r="A28" s="160">
        <v>36</v>
      </c>
      <c r="B28" s="160" t="s">
        <v>990</v>
      </c>
      <c r="C28" s="160" t="s">
        <v>263</v>
      </c>
      <c r="D28" s="161">
        <v>2003</v>
      </c>
      <c r="E28" s="161">
        <v>36</v>
      </c>
      <c r="F28" s="162"/>
      <c r="G28" s="320">
        <v>1</v>
      </c>
    </row>
    <row r="29" spans="1:7" ht="15">
      <c r="A29" s="160">
        <v>37</v>
      </c>
      <c r="B29" s="160" t="s">
        <v>1022</v>
      </c>
      <c r="C29" s="160" t="s">
        <v>1251</v>
      </c>
      <c r="D29" s="161">
        <v>2001</v>
      </c>
      <c r="E29" s="161">
        <v>37</v>
      </c>
      <c r="F29" s="162"/>
      <c r="G29" s="320">
        <v>1</v>
      </c>
    </row>
    <row r="30" spans="1:7" ht="15">
      <c r="A30" s="160">
        <v>39</v>
      </c>
      <c r="B30" s="160" t="s">
        <v>1160</v>
      </c>
      <c r="C30" s="160" t="s">
        <v>280</v>
      </c>
      <c r="D30" s="161">
        <v>2003</v>
      </c>
      <c r="E30" s="161">
        <v>39</v>
      </c>
      <c r="G30" s="320">
        <v>1</v>
      </c>
    </row>
    <row r="31" spans="1:7" ht="15">
      <c r="A31" s="160">
        <v>40</v>
      </c>
      <c r="B31" s="160" t="s">
        <v>1043</v>
      </c>
      <c r="C31" s="160" t="s">
        <v>1252</v>
      </c>
      <c r="D31" s="161">
        <v>2002</v>
      </c>
      <c r="E31" s="161">
        <v>40</v>
      </c>
      <c r="F31" s="162"/>
      <c r="G31" s="320">
        <v>1</v>
      </c>
    </row>
    <row r="32" spans="1:7" ht="15">
      <c r="A32" s="160">
        <v>44</v>
      </c>
      <c r="B32" s="160" t="s">
        <v>997</v>
      </c>
      <c r="C32" s="160" t="s">
        <v>122</v>
      </c>
      <c r="D32" s="161">
        <v>2002</v>
      </c>
      <c r="E32" s="161">
        <v>44</v>
      </c>
      <c r="G32" s="320">
        <v>1</v>
      </c>
    </row>
    <row r="33" spans="1:7" ht="15">
      <c r="A33" s="160">
        <v>46</v>
      </c>
      <c r="B33" s="160" t="s">
        <v>1168</v>
      </c>
      <c r="C33" s="160" t="s">
        <v>127</v>
      </c>
      <c r="D33" s="161">
        <v>2002</v>
      </c>
      <c r="E33" s="161">
        <v>46</v>
      </c>
      <c r="G33" s="320">
        <v>1</v>
      </c>
    </row>
    <row r="34" spans="1:7" ht="15">
      <c r="A34" s="160">
        <v>47</v>
      </c>
      <c r="B34" s="160" t="s">
        <v>1076</v>
      </c>
      <c r="C34" s="160" t="s">
        <v>1253</v>
      </c>
      <c r="D34" s="161">
        <v>2003</v>
      </c>
      <c r="E34" s="161">
        <v>47</v>
      </c>
      <c r="F34" s="162"/>
      <c r="G34" s="320">
        <v>1</v>
      </c>
    </row>
    <row r="35" spans="1:7" ht="15">
      <c r="A35" s="160">
        <v>48</v>
      </c>
      <c r="B35" s="160" t="s">
        <v>1170</v>
      </c>
      <c r="C35" s="160" t="s">
        <v>274</v>
      </c>
      <c r="D35" s="161">
        <v>2002</v>
      </c>
      <c r="E35" s="161">
        <v>48</v>
      </c>
      <c r="F35" s="162"/>
      <c r="G35" s="320">
        <v>1</v>
      </c>
    </row>
    <row r="36" spans="1:7" ht="15">
      <c r="A36" s="160">
        <v>49</v>
      </c>
      <c r="B36" s="160" t="s">
        <v>1017</v>
      </c>
      <c r="C36" s="160" t="s">
        <v>1254</v>
      </c>
      <c r="D36" s="161">
        <v>2003</v>
      </c>
      <c r="E36" s="161">
        <v>49.5</v>
      </c>
      <c r="G36" s="320">
        <v>1</v>
      </c>
    </row>
    <row r="37" spans="1:7" ht="15">
      <c r="A37" s="160">
        <v>52</v>
      </c>
      <c r="B37" s="160" t="s">
        <v>1255</v>
      </c>
      <c r="C37" s="160" t="s">
        <v>67</v>
      </c>
      <c r="D37" s="161">
        <v>2003</v>
      </c>
      <c r="E37" s="161">
        <v>51.5</v>
      </c>
      <c r="G37" s="320">
        <v>1</v>
      </c>
    </row>
    <row r="38" spans="1:7" ht="15">
      <c r="A38" s="160">
        <v>53</v>
      </c>
      <c r="B38" s="160" t="s">
        <v>1048</v>
      </c>
      <c r="C38" s="160" t="s">
        <v>92</v>
      </c>
      <c r="D38" s="161">
        <v>2002</v>
      </c>
      <c r="E38" s="161">
        <v>53</v>
      </c>
      <c r="F38" s="319"/>
      <c r="G38" s="320">
        <v>1</v>
      </c>
    </row>
    <row r="39" spans="1:7" ht="15">
      <c r="A39" s="160">
        <v>55</v>
      </c>
      <c r="B39" s="160" t="s">
        <v>1070</v>
      </c>
      <c r="C39" s="160" t="s">
        <v>127</v>
      </c>
      <c r="D39" s="161">
        <v>2001</v>
      </c>
      <c r="E39" s="161">
        <v>55</v>
      </c>
      <c r="G39" s="320">
        <v>1</v>
      </c>
    </row>
    <row r="40" spans="1:7" ht="15">
      <c r="A40" s="160">
        <v>56</v>
      </c>
      <c r="B40" s="160" t="s">
        <v>1009</v>
      </c>
      <c r="C40" s="160" t="s">
        <v>1256</v>
      </c>
      <c r="D40" s="161">
        <v>2004</v>
      </c>
      <c r="E40" s="161">
        <v>56.5</v>
      </c>
      <c r="G40" s="320">
        <v>1</v>
      </c>
    </row>
    <row r="41" spans="1:7" ht="15">
      <c r="A41" s="160">
        <v>59</v>
      </c>
      <c r="B41" s="160" t="s">
        <v>1056</v>
      </c>
      <c r="C41" s="160" t="s">
        <v>276</v>
      </c>
      <c r="D41" s="161">
        <v>2002</v>
      </c>
      <c r="E41" s="161">
        <v>60.5</v>
      </c>
      <c r="G41" s="320">
        <v>1</v>
      </c>
    </row>
    <row r="42" spans="1:7" ht="15">
      <c r="A42" s="160">
        <v>60</v>
      </c>
      <c r="B42" s="160" t="s">
        <v>1061</v>
      </c>
      <c r="C42" s="160" t="s">
        <v>263</v>
      </c>
      <c r="D42" s="161">
        <v>2004</v>
      </c>
      <c r="E42" s="161">
        <v>60.5</v>
      </c>
      <c r="G42" s="320">
        <v>1</v>
      </c>
    </row>
    <row r="43" spans="1:7" ht="15">
      <c r="A43" s="160">
        <v>61</v>
      </c>
      <c r="B43" s="160" t="s">
        <v>1257</v>
      </c>
      <c r="C43" s="160" t="s">
        <v>276</v>
      </c>
      <c r="D43" s="161">
        <v>2002</v>
      </c>
      <c r="E43" s="161">
        <v>60.5</v>
      </c>
      <c r="G43" s="320">
        <v>1</v>
      </c>
    </row>
    <row r="44" spans="1:7" ht="15">
      <c r="A44" s="160">
        <v>62</v>
      </c>
      <c r="B44" s="160" t="s">
        <v>992</v>
      </c>
      <c r="C44" s="160" t="s">
        <v>279</v>
      </c>
      <c r="D44" s="161">
        <v>2003</v>
      </c>
      <c r="E44" s="161">
        <v>60.5</v>
      </c>
      <c r="G44" s="320">
        <v>1</v>
      </c>
    </row>
    <row r="45" spans="1:7" ht="15">
      <c r="A45" s="160">
        <v>63</v>
      </c>
      <c r="B45" s="160" t="s">
        <v>1032</v>
      </c>
      <c r="C45" s="160" t="s">
        <v>1251</v>
      </c>
      <c r="D45" s="161">
        <v>2004</v>
      </c>
      <c r="E45" s="161">
        <v>60.5</v>
      </c>
      <c r="G45" s="320">
        <v>1</v>
      </c>
    </row>
    <row r="46" spans="1:7" ht="15">
      <c r="A46" s="160">
        <v>66</v>
      </c>
      <c r="B46" s="160" t="s">
        <v>1258</v>
      </c>
      <c r="C46" s="160" t="s">
        <v>1259</v>
      </c>
      <c r="D46" s="161">
        <v>2002</v>
      </c>
      <c r="E46" s="161">
        <v>67</v>
      </c>
      <c r="G46" s="320">
        <v>1</v>
      </c>
    </row>
    <row r="47" spans="1:7" ht="15">
      <c r="A47" s="160">
        <v>67</v>
      </c>
      <c r="B47" s="160" t="s">
        <v>986</v>
      </c>
      <c r="C47" s="160" t="s">
        <v>1256</v>
      </c>
      <c r="D47" s="161">
        <v>2002</v>
      </c>
      <c r="E47" s="161">
        <v>67</v>
      </c>
      <c r="G47" s="320">
        <v>1</v>
      </c>
    </row>
    <row r="48" spans="1:7" ht="15">
      <c r="A48" s="160">
        <v>68</v>
      </c>
      <c r="B48" s="160" t="s">
        <v>1234</v>
      </c>
      <c r="C48" s="160" t="s">
        <v>1256</v>
      </c>
      <c r="D48" s="161">
        <v>2003</v>
      </c>
      <c r="E48" s="161">
        <v>67</v>
      </c>
      <c r="G48" s="320">
        <v>1</v>
      </c>
    </row>
    <row r="49" spans="1:7" ht="15">
      <c r="A49" s="160">
        <v>70</v>
      </c>
      <c r="B49" s="160" t="s">
        <v>1035</v>
      </c>
      <c r="C49" s="160" t="s">
        <v>279</v>
      </c>
      <c r="D49" s="161">
        <v>2004</v>
      </c>
      <c r="E49" s="161">
        <v>69.5</v>
      </c>
      <c r="G49" s="320">
        <v>1</v>
      </c>
    </row>
    <row r="50" spans="1:7" ht="15">
      <c r="A50" s="160">
        <v>74</v>
      </c>
      <c r="B50" s="160" t="s">
        <v>1260</v>
      </c>
      <c r="C50" s="160" t="s">
        <v>1256</v>
      </c>
      <c r="D50" s="161">
        <v>2002</v>
      </c>
      <c r="E50" s="161">
        <v>999</v>
      </c>
      <c r="G50" s="320">
        <v>1</v>
      </c>
    </row>
    <row r="51" spans="1:7" ht="15">
      <c r="A51" s="160">
        <v>75</v>
      </c>
      <c r="B51" s="160" t="s">
        <v>1164</v>
      </c>
      <c r="C51" s="160" t="s">
        <v>247</v>
      </c>
      <c r="D51" s="161">
        <v>2002</v>
      </c>
      <c r="E51" s="161">
        <v>999</v>
      </c>
      <c r="F51" s="162"/>
      <c r="G51" s="320">
        <v>1</v>
      </c>
    </row>
    <row r="52" spans="1:7" ht="15">
      <c r="A52" s="160">
        <v>79</v>
      </c>
      <c r="B52" s="160" t="s">
        <v>1004</v>
      </c>
      <c r="C52" s="160" t="s">
        <v>1261</v>
      </c>
      <c r="D52" s="161">
        <v>2003</v>
      </c>
      <c r="E52" s="161">
        <v>999</v>
      </c>
      <c r="G52" s="320">
        <v>1</v>
      </c>
    </row>
    <row r="53" spans="1:7" ht="15">
      <c r="A53" s="160">
        <v>80</v>
      </c>
      <c r="B53" s="160" t="s">
        <v>981</v>
      </c>
      <c r="C53" s="160" t="s">
        <v>127</v>
      </c>
      <c r="D53" s="161">
        <v>2001</v>
      </c>
      <c r="E53" s="161">
        <v>999</v>
      </c>
      <c r="G53" s="320">
        <v>1</v>
      </c>
    </row>
  </sheetData>
  <sheetProtection/>
  <mergeCells count="4">
    <mergeCell ref="A1:F1"/>
    <mergeCell ref="G1:G3"/>
    <mergeCell ref="B2:D2"/>
    <mergeCell ref="B3:D3"/>
  </mergeCells>
  <printOptions/>
  <pageMargins left="0.7" right="0.7" top="0.787401575" bottom="0.7874015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codeName="List42">
    <tabColor rgb="FFFF0066"/>
  </sheetPr>
  <dimension ref="A1:M132"/>
  <sheetViews>
    <sheetView showGridLines="0" view="pageBreakPreview" zoomScaleNormal="75" zoomScaleSheetLayoutView="100" zoomScalePageLayoutView="0" workbookViewId="0" topLeftCell="A120">
      <selection activeCell="J147" sqref="J147"/>
    </sheetView>
  </sheetViews>
  <sheetFormatPr defaultColWidth="9.00390625" defaultRowHeight="12.75"/>
  <cols>
    <col min="1" max="1" width="4.00390625" style="79" customWidth="1"/>
    <col min="2" max="2" width="4.125" style="81" customWidth="1"/>
    <col min="3" max="3" width="32.625" style="78" customWidth="1"/>
    <col min="4" max="4" width="4.00390625" style="79" customWidth="1"/>
    <col min="5" max="5" width="17.00390625" style="78" customWidth="1"/>
    <col min="6" max="6" width="17.00390625" style="135" customWidth="1"/>
    <col min="7" max="7" width="17.00390625" style="147" customWidth="1"/>
    <col min="8" max="8" width="17.00390625" style="78" customWidth="1"/>
    <col min="9" max="16384" width="9.125" style="78" customWidth="1"/>
  </cols>
  <sheetData>
    <row r="1" spans="1:10" ht="22.5" customHeight="1">
      <c r="A1" s="338" t="s">
        <v>64</v>
      </c>
      <c r="B1" s="338"/>
      <c r="C1" s="338"/>
      <c r="D1" s="338"/>
      <c r="E1" s="338"/>
      <c r="F1" s="338"/>
      <c r="G1" s="338"/>
      <c r="H1" s="338"/>
      <c r="J1" s="240"/>
    </row>
    <row r="2" spans="1:8" ht="18.75">
      <c r="A2" s="334" t="s">
        <v>1026</v>
      </c>
      <c r="B2" s="334"/>
      <c r="C2" s="334"/>
      <c r="D2" s="334"/>
      <c r="E2" s="334"/>
      <c r="F2" s="334"/>
      <c r="G2" s="334"/>
      <c r="H2" s="334"/>
    </row>
    <row r="3" spans="3:13" ht="15.75">
      <c r="C3" s="79"/>
      <c r="D3" s="82"/>
      <c r="G3" s="332" t="s">
        <v>424</v>
      </c>
      <c r="H3" s="332"/>
      <c r="I3" s="252"/>
      <c r="J3" s="252"/>
      <c r="K3" s="252"/>
      <c r="L3" s="252"/>
      <c r="M3" s="252"/>
    </row>
    <row r="4" spans="1:10" ht="12.75" customHeight="1">
      <c r="A4" s="83">
        <v>1</v>
      </c>
      <c r="B4" s="84">
        <v>11</v>
      </c>
      <c r="C4" s="209" t="s">
        <v>1079</v>
      </c>
      <c r="E4" s="79"/>
      <c r="F4" s="147"/>
      <c r="H4" s="118" t="s">
        <v>62</v>
      </c>
      <c r="J4" s="206"/>
    </row>
    <row r="5" spans="1:8" ht="12.75" customHeight="1">
      <c r="A5" s="83"/>
      <c r="C5" s="79"/>
      <c r="D5" s="336">
        <v>1</v>
      </c>
      <c r="E5" s="86" t="s">
        <v>1073</v>
      </c>
      <c r="F5" s="138"/>
      <c r="G5" s="85"/>
      <c r="H5" s="85"/>
    </row>
    <row r="6" spans="1:8" ht="12.75" customHeight="1">
      <c r="A6" s="83">
        <v>2</v>
      </c>
      <c r="B6" s="84" t="s">
        <v>16</v>
      </c>
      <c r="C6" s="87" t="s">
        <v>15</v>
      </c>
      <c r="D6" s="337"/>
      <c r="E6" s="88" t="s">
        <v>16</v>
      </c>
      <c r="F6" s="91"/>
      <c r="H6" s="147"/>
    </row>
    <row r="7" spans="1:8" ht="12.75" customHeight="1">
      <c r="A7" s="83"/>
      <c r="C7" s="79"/>
      <c r="D7" s="89"/>
      <c r="E7" s="335">
        <v>33</v>
      </c>
      <c r="F7" s="95" t="s">
        <v>1073</v>
      </c>
      <c r="G7" s="98"/>
      <c r="H7" s="79"/>
    </row>
    <row r="8" spans="1:8" ht="12.75" customHeight="1">
      <c r="A8" s="83">
        <v>3</v>
      </c>
      <c r="B8" s="84">
        <v>47</v>
      </c>
      <c r="C8" s="87" t="s">
        <v>1078</v>
      </c>
      <c r="D8" s="89"/>
      <c r="E8" s="335"/>
      <c r="F8" s="95" t="s">
        <v>1077</v>
      </c>
      <c r="G8" s="95"/>
      <c r="H8" s="79"/>
    </row>
    <row r="9" spans="1:8" ht="12.75" customHeight="1">
      <c r="A9" s="83"/>
      <c r="C9" s="79"/>
      <c r="D9" s="336">
        <v>2</v>
      </c>
      <c r="E9" s="141" t="s">
        <v>1076</v>
      </c>
      <c r="F9" s="95"/>
      <c r="G9" s="95"/>
      <c r="H9" s="79"/>
    </row>
    <row r="10" spans="1:8" ht="12.75" customHeight="1">
      <c r="A10" s="83">
        <v>4</v>
      </c>
      <c r="B10" s="84">
        <v>68</v>
      </c>
      <c r="C10" s="209" t="s">
        <v>1075</v>
      </c>
      <c r="D10" s="337"/>
      <c r="E10" s="90" t="s">
        <v>1074</v>
      </c>
      <c r="F10" s="95"/>
      <c r="G10" s="95"/>
      <c r="H10" s="79"/>
    </row>
    <row r="11" spans="1:8" ht="12.75" customHeight="1">
      <c r="A11" s="83"/>
      <c r="C11" s="79"/>
      <c r="D11" s="89"/>
      <c r="E11" s="94"/>
      <c r="F11" s="331">
        <v>49</v>
      </c>
      <c r="G11" s="95" t="s">
        <v>1073</v>
      </c>
      <c r="H11" s="91"/>
    </row>
    <row r="12" spans="1:8" ht="12.75" customHeight="1">
      <c r="A12" s="83">
        <v>5</v>
      </c>
      <c r="B12" s="84">
        <v>55</v>
      </c>
      <c r="C12" s="209" t="s">
        <v>1072</v>
      </c>
      <c r="D12" s="89"/>
      <c r="E12" s="94"/>
      <c r="F12" s="331"/>
      <c r="G12" s="95" t="s">
        <v>1071</v>
      </c>
      <c r="H12" s="91"/>
    </row>
    <row r="13" spans="1:8" ht="12.75" customHeight="1">
      <c r="A13" s="83"/>
      <c r="C13" s="79"/>
      <c r="D13" s="336">
        <v>3</v>
      </c>
      <c r="E13" s="86" t="s">
        <v>1070</v>
      </c>
      <c r="F13" s="95"/>
      <c r="G13" s="95"/>
      <c r="H13" s="91"/>
    </row>
    <row r="14" spans="1:8" ht="12.75" customHeight="1">
      <c r="A14" s="83">
        <v>6</v>
      </c>
      <c r="B14" s="84" t="s">
        <v>16</v>
      </c>
      <c r="C14" s="87" t="s">
        <v>15</v>
      </c>
      <c r="D14" s="337"/>
      <c r="E14" s="88" t="s">
        <v>16</v>
      </c>
      <c r="F14" s="95"/>
      <c r="G14" s="95"/>
      <c r="H14" s="91"/>
    </row>
    <row r="15" spans="1:8" ht="12.75" customHeight="1">
      <c r="A15" s="83"/>
      <c r="C15" s="79"/>
      <c r="D15" s="89"/>
      <c r="E15" s="335">
        <v>34</v>
      </c>
      <c r="F15" s="95" t="s">
        <v>1067</v>
      </c>
      <c r="G15" s="95"/>
      <c r="H15" s="91"/>
    </row>
    <row r="16" spans="1:8" ht="12.75" customHeight="1">
      <c r="A16" s="83">
        <v>7</v>
      </c>
      <c r="B16" s="84">
        <v>52</v>
      </c>
      <c r="C16" s="87" t="s">
        <v>1069</v>
      </c>
      <c r="D16" s="96"/>
      <c r="E16" s="335"/>
      <c r="F16" s="95" t="s">
        <v>1068</v>
      </c>
      <c r="G16" s="95"/>
      <c r="H16" s="91"/>
    </row>
    <row r="17" spans="1:8" ht="12.75" customHeight="1">
      <c r="A17" s="83"/>
      <c r="C17" s="79"/>
      <c r="D17" s="336">
        <v>4</v>
      </c>
      <c r="E17" s="141" t="s">
        <v>1067</v>
      </c>
      <c r="F17" s="108"/>
      <c r="G17" s="95"/>
      <c r="H17" s="91"/>
    </row>
    <row r="18" spans="1:8" ht="12.75" customHeight="1">
      <c r="A18" s="83">
        <v>8</v>
      </c>
      <c r="B18" s="84">
        <v>33</v>
      </c>
      <c r="C18" s="209" t="s">
        <v>1066</v>
      </c>
      <c r="D18" s="337"/>
      <c r="E18" s="90" t="s">
        <v>1065</v>
      </c>
      <c r="F18" s="95"/>
      <c r="G18" s="95"/>
      <c r="H18" s="91"/>
    </row>
    <row r="19" spans="1:8" ht="12.75" customHeight="1">
      <c r="A19" s="83"/>
      <c r="C19" s="79"/>
      <c r="D19" s="89"/>
      <c r="F19" s="235"/>
      <c r="G19" s="331" t="s">
        <v>16</v>
      </c>
      <c r="H19" s="100" t="s">
        <v>16</v>
      </c>
    </row>
    <row r="20" spans="1:8" ht="12.75" customHeight="1">
      <c r="A20" s="83">
        <v>9</v>
      </c>
      <c r="B20" s="84">
        <v>25</v>
      </c>
      <c r="C20" s="209" t="s">
        <v>1064</v>
      </c>
      <c r="D20" s="101"/>
      <c r="E20" s="94"/>
      <c r="F20" s="108"/>
      <c r="G20" s="331"/>
      <c r="H20" s="95" t="s">
        <v>16</v>
      </c>
    </row>
    <row r="21" spans="1:8" ht="12.75" customHeight="1">
      <c r="A21" s="83"/>
      <c r="C21" s="103"/>
      <c r="D21" s="336">
        <v>5</v>
      </c>
      <c r="E21" s="86" t="s">
        <v>1058</v>
      </c>
      <c r="F21" s="91"/>
      <c r="G21" s="95"/>
      <c r="H21" s="91"/>
    </row>
    <row r="22" spans="1:8" ht="12.75" customHeight="1">
      <c r="A22" s="83">
        <v>10</v>
      </c>
      <c r="B22" s="84" t="s">
        <v>16</v>
      </c>
      <c r="C22" s="87" t="s">
        <v>15</v>
      </c>
      <c r="D22" s="337"/>
      <c r="E22" s="88" t="s">
        <v>16</v>
      </c>
      <c r="F22" s="91"/>
      <c r="G22" s="95"/>
      <c r="H22" s="91"/>
    </row>
    <row r="23" spans="1:8" ht="12.75" customHeight="1">
      <c r="A23" s="83"/>
      <c r="C23" s="83"/>
      <c r="D23" s="104"/>
      <c r="E23" s="335">
        <v>35</v>
      </c>
      <c r="F23" s="235" t="s">
        <v>1058</v>
      </c>
      <c r="G23" s="95"/>
      <c r="H23" s="91"/>
    </row>
    <row r="24" spans="1:8" ht="12.75" customHeight="1">
      <c r="A24" s="83">
        <v>11</v>
      </c>
      <c r="B24" s="84">
        <v>60</v>
      </c>
      <c r="C24" s="87" t="s">
        <v>1063</v>
      </c>
      <c r="D24" s="104"/>
      <c r="E24" s="335"/>
      <c r="F24" s="236" t="s">
        <v>1062</v>
      </c>
      <c r="G24" s="95"/>
      <c r="H24" s="91"/>
    </row>
    <row r="25" spans="1:8" ht="12.75" customHeight="1">
      <c r="A25" s="83"/>
      <c r="C25" s="103"/>
      <c r="D25" s="336">
        <v>6</v>
      </c>
      <c r="E25" s="86" t="s">
        <v>1061</v>
      </c>
      <c r="F25" s="139"/>
      <c r="G25" s="95"/>
      <c r="H25" s="91"/>
    </row>
    <row r="26" spans="1:8" ht="12.75" customHeight="1">
      <c r="A26" s="83">
        <v>12</v>
      </c>
      <c r="B26" s="84">
        <v>75</v>
      </c>
      <c r="C26" s="209" t="s">
        <v>1060</v>
      </c>
      <c r="D26" s="337"/>
      <c r="E26" s="90" t="s">
        <v>1059</v>
      </c>
      <c r="F26" s="91"/>
      <c r="G26" s="95"/>
      <c r="H26" s="91"/>
    </row>
    <row r="27" spans="1:8" ht="12.75" customHeight="1">
      <c r="A27" s="83"/>
      <c r="C27" s="83"/>
      <c r="D27" s="104"/>
      <c r="E27" s="93"/>
      <c r="F27" s="331">
        <v>50</v>
      </c>
      <c r="G27" s="95" t="s">
        <v>1058</v>
      </c>
      <c r="H27" s="91"/>
    </row>
    <row r="28" spans="1:8" ht="12.75" customHeight="1">
      <c r="A28" s="83">
        <v>13</v>
      </c>
      <c r="B28" s="84" t="s">
        <v>16</v>
      </c>
      <c r="C28" s="209" t="s">
        <v>15</v>
      </c>
      <c r="D28" s="101"/>
      <c r="E28" s="79"/>
      <c r="F28" s="331"/>
      <c r="G28" s="95" t="s">
        <v>1057</v>
      </c>
      <c r="H28" s="100"/>
    </row>
    <row r="29" spans="1:8" ht="12.75" customHeight="1">
      <c r="A29" s="83"/>
      <c r="C29" s="105"/>
      <c r="D29" s="336">
        <v>7</v>
      </c>
      <c r="E29" s="86" t="s">
        <v>1056</v>
      </c>
      <c r="F29" s="99"/>
      <c r="G29" s="95"/>
      <c r="H29" s="95"/>
    </row>
    <row r="30" spans="1:8" ht="12.75" customHeight="1">
      <c r="A30" s="83">
        <v>14</v>
      </c>
      <c r="B30" s="84">
        <v>59</v>
      </c>
      <c r="C30" s="87" t="s">
        <v>1055</v>
      </c>
      <c r="D30" s="337"/>
      <c r="E30" s="90" t="s">
        <v>16</v>
      </c>
      <c r="F30" s="237"/>
      <c r="G30" s="95"/>
      <c r="H30" s="95"/>
    </row>
    <row r="31" spans="1:8" ht="12.75" customHeight="1">
      <c r="A31" s="83"/>
      <c r="C31" s="83"/>
      <c r="D31" s="101"/>
      <c r="E31" s="335">
        <v>36</v>
      </c>
      <c r="F31" s="142" t="s">
        <v>1053</v>
      </c>
      <c r="G31" s="95"/>
      <c r="H31" s="95"/>
    </row>
    <row r="32" spans="1:8" ht="12.75" customHeight="1">
      <c r="A32" s="83">
        <v>15</v>
      </c>
      <c r="B32" s="84" t="s">
        <v>16</v>
      </c>
      <c r="C32" s="87" t="s">
        <v>15</v>
      </c>
      <c r="D32" s="101"/>
      <c r="E32" s="335"/>
      <c r="F32" s="236" t="s">
        <v>1054</v>
      </c>
      <c r="G32" s="95"/>
      <c r="H32" s="106"/>
    </row>
    <row r="33" spans="1:8" ht="12.75" customHeight="1">
      <c r="A33" s="83"/>
      <c r="C33" s="103"/>
      <c r="D33" s="336">
        <v>8</v>
      </c>
      <c r="E33" s="86" t="s">
        <v>1053</v>
      </c>
      <c r="F33" s="237"/>
      <c r="G33" s="95"/>
      <c r="H33" s="95"/>
    </row>
    <row r="34" spans="1:8" ht="12.75" customHeight="1">
      <c r="A34" s="83">
        <v>16</v>
      </c>
      <c r="B34" s="84">
        <v>16</v>
      </c>
      <c r="C34" s="209" t="s">
        <v>1052</v>
      </c>
      <c r="D34" s="337"/>
      <c r="E34" s="90" t="s">
        <v>16</v>
      </c>
      <c r="F34" s="99"/>
      <c r="G34" s="95"/>
      <c r="H34" s="95"/>
    </row>
    <row r="35" spans="1:8" ht="15.75" customHeight="1">
      <c r="A35" s="83"/>
      <c r="B35" s="83"/>
      <c r="D35" s="78"/>
      <c r="F35" s="99"/>
      <c r="G35" s="95"/>
      <c r="H35" s="107"/>
    </row>
    <row r="36" spans="1:8" ht="12.75" customHeight="1">
      <c r="A36" s="83">
        <v>17</v>
      </c>
      <c r="B36" s="84">
        <v>15</v>
      </c>
      <c r="C36" s="209" t="s">
        <v>1051</v>
      </c>
      <c r="D36" s="89"/>
      <c r="F36" s="108"/>
      <c r="G36" s="95"/>
      <c r="H36" s="107"/>
    </row>
    <row r="37" spans="1:8" ht="12.75" customHeight="1">
      <c r="A37" s="83"/>
      <c r="B37" s="83"/>
      <c r="C37" s="105"/>
      <c r="D37" s="336">
        <v>9</v>
      </c>
      <c r="E37" s="86" t="s">
        <v>1045</v>
      </c>
      <c r="F37" s="108"/>
      <c r="G37" s="95"/>
      <c r="H37" s="95"/>
    </row>
    <row r="38" spans="1:8" ht="12.75" customHeight="1">
      <c r="A38" s="83">
        <v>18</v>
      </c>
      <c r="B38" s="84" t="s">
        <v>16</v>
      </c>
      <c r="C38" s="87" t="s">
        <v>15</v>
      </c>
      <c r="D38" s="337"/>
      <c r="E38" s="90" t="s">
        <v>16</v>
      </c>
      <c r="F38" s="237"/>
      <c r="G38" s="95"/>
      <c r="H38" s="95"/>
    </row>
    <row r="39" spans="1:8" ht="12.75" customHeight="1">
      <c r="A39" s="83"/>
      <c r="B39" s="83"/>
      <c r="D39" s="78"/>
      <c r="E39" s="335">
        <v>37</v>
      </c>
      <c r="F39" s="235" t="s">
        <v>1045</v>
      </c>
      <c r="G39" s="95"/>
      <c r="H39" s="95"/>
    </row>
    <row r="40" spans="1:8" ht="12.75" customHeight="1">
      <c r="A40" s="83">
        <v>19</v>
      </c>
      <c r="B40" s="84">
        <v>74</v>
      </c>
      <c r="C40" s="87" t="s">
        <v>1050</v>
      </c>
      <c r="D40" s="104"/>
      <c r="E40" s="335"/>
      <c r="F40" s="236" t="s">
        <v>1049</v>
      </c>
      <c r="G40" s="95"/>
      <c r="H40" s="95"/>
    </row>
    <row r="41" spans="1:8" ht="12.75" customHeight="1">
      <c r="A41" s="83"/>
      <c r="B41" s="83"/>
      <c r="C41" s="103"/>
      <c r="D41" s="336">
        <v>10</v>
      </c>
      <c r="E41" s="86" t="s">
        <v>1048</v>
      </c>
      <c r="F41" s="237"/>
      <c r="G41" s="95"/>
      <c r="H41" s="95"/>
    </row>
    <row r="42" spans="1:8" ht="12.75" customHeight="1">
      <c r="A42" s="83">
        <v>20</v>
      </c>
      <c r="B42" s="84">
        <v>53</v>
      </c>
      <c r="C42" s="209" t="s">
        <v>1047</v>
      </c>
      <c r="D42" s="337"/>
      <c r="E42" s="90" t="s">
        <v>1046</v>
      </c>
      <c r="F42" s="99"/>
      <c r="G42" s="95"/>
      <c r="H42" s="95"/>
    </row>
    <row r="43" spans="1:8" ht="12.75" customHeight="1">
      <c r="A43" s="83"/>
      <c r="B43" s="83"/>
      <c r="C43" s="83"/>
      <c r="D43" s="104"/>
      <c r="E43" s="83"/>
      <c r="F43" s="331">
        <v>51</v>
      </c>
      <c r="G43" s="95" t="s">
        <v>1045</v>
      </c>
      <c r="H43" s="95"/>
    </row>
    <row r="44" spans="1:8" ht="12.75" customHeight="1">
      <c r="A44" s="83">
        <v>21</v>
      </c>
      <c r="B44" s="84" t="s">
        <v>16</v>
      </c>
      <c r="C44" s="209" t="s">
        <v>15</v>
      </c>
      <c r="D44" s="104"/>
      <c r="E44" s="83"/>
      <c r="F44" s="331"/>
      <c r="G44" s="95" t="s">
        <v>1044</v>
      </c>
      <c r="H44" s="95"/>
    </row>
    <row r="45" spans="1:8" ht="12.75" customHeight="1">
      <c r="A45" s="83"/>
      <c r="B45" s="83"/>
      <c r="C45" s="103"/>
      <c r="D45" s="336">
        <v>11</v>
      </c>
      <c r="E45" s="86" t="s">
        <v>1043</v>
      </c>
      <c r="F45" s="99"/>
      <c r="G45" s="95"/>
      <c r="H45" s="95"/>
    </row>
    <row r="46" spans="1:8" ht="12.75" customHeight="1">
      <c r="A46" s="83">
        <v>22</v>
      </c>
      <c r="B46" s="84">
        <v>40</v>
      </c>
      <c r="C46" s="87" t="s">
        <v>1042</v>
      </c>
      <c r="D46" s="337"/>
      <c r="E46" s="90" t="s">
        <v>16</v>
      </c>
      <c r="F46" s="237"/>
      <c r="G46" s="95"/>
      <c r="H46" s="95"/>
    </row>
    <row r="47" spans="1:8" ht="12.75" customHeight="1">
      <c r="A47" s="83"/>
      <c r="B47" s="83"/>
      <c r="C47" s="83"/>
      <c r="D47" s="104"/>
      <c r="E47" s="335">
        <v>38</v>
      </c>
      <c r="F47" s="142" t="s">
        <v>1041</v>
      </c>
      <c r="G47" s="95"/>
      <c r="H47" s="95"/>
    </row>
    <row r="48" spans="1:8" ht="12.75" customHeight="1">
      <c r="A48" s="83">
        <v>23</v>
      </c>
      <c r="B48" s="84" t="s">
        <v>16</v>
      </c>
      <c r="C48" s="87" t="s">
        <v>15</v>
      </c>
      <c r="D48" s="104"/>
      <c r="E48" s="335"/>
      <c r="F48" s="236" t="s">
        <v>822</v>
      </c>
      <c r="G48" s="95"/>
      <c r="H48" s="95"/>
    </row>
    <row r="49" spans="1:8" ht="12.75" customHeight="1">
      <c r="A49" s="83"/>
      <c r="B49" s="83"/>
      <c r="C49" s="103"/>
      <c r="D49" s="336">
        <v>12</v>
      </c>
      <c r="E49" s="86" t="s">
        <v>1041</v>
      </c>
      <c r="F49" s="237"/>
      <c r="G49" s="95"/>
      <c r="H49" s="95"/>
    </row>
    <row r="50" spans="1:8" ht="12.75" customHeight="1">
      <c r="A50" s="83">
        <v>24</v>
      </c>
      <c r="B50" s="84">
        <v>35</v>
      </c>
      <c r="C50" s="209" t="s">
        <v>1040</v>
      </c>
      <c r="D50" s="337"/>
      <c r="E50" s="90" t="s">
        <v>16</v>
      </c>
      <c r="F50" s="99"/>
      <c r="G50" s="95"/>
      <c r="H50" s="95"/>
    </row>
    <row r="51" spans="1:8" ht="12.75" customHeight="1">
      <c r="A51" s="83"/>
      <c r="B51" s="83"/>
      <c r="C51" s="83"/>
      <c r="D51" s="104"/>
      <c r="E51" s="83"/>
      <c r="F51" s="99"/>
      <c r="G51" s="331" t="s">
        <v>16</v>
      </c>
      <c r="H51" s="100" t="s">
        <v>16</v>
      </c>
    </row>
    <row r="52" spans="1:8" ht="12.75" customHeight="1">
      <c r="A52" s="83">
        <v>25</v>
      </c>
      <c r="B52" s="84">
        <v>29</v>
      </c>
      <c r="C52" s="209" t="s">
        <v>1039</v>
      </c>
      <c r="D52" s="104"/>
      <c r="E52" s="83"/>
      <c r="F52" s="99"/>
      <c r="G52" s="331"/>
      <c r="H52" s="95" t="s">
        <v>16</v>
      </c>
    </row>
    <row r="53" spans="1:8" ht="12.75" customHeight="1">
      <c r="A53" s="83"/>
      <c r="B53" s="83"/>
      <c r="C53" s="103"/>
      <c r="D53" s="336">
        <v>13</v>
      </c>
      <c r="E53" s="86" t="s">
        <v>1038</v>
      </c>
      <c r="F53" s="99"/>
      <c r="G53" s="95"/>
      <c r="H53" s="95"/>
    </row>
    <row r="54" spans="1:8" ht="12.75" customHeight="1">
      <c r="A54" s="83">
        <v>26</v>
      </c>
      <c r="B54" s="84" t="s">
        <v>16</v>
      </c>
      <c r="C54" s="87" t="s">
        <v>15</v>
      </c>
      <c r="D54" s="337"/>
      <c r="E54" s="88" t="s">
        <v>16</v>
      </c>
      <c r="F54" s="99"/>
      <c r="G54" s="95"/>
      <c r="H54" s="95"/>
    </row>
    <row r="55" spans="1:8" ht="12.75" customHeight="1">
      <c r="A55" s="83"/>
      <c r="B55" s="83"/>
      <c r="C55" s="83"/>
      <c r="D55" s="104"/>
      <c r="E55" s="335">
        <v>39</v>
      </c>
      <c r="F55" s="235" t="s">
        <v>1038</v>
      </c>
      <c r="G55" s="95"/>
      <c r="H55" s="95"/>
    </row>
    <row r="56" spans="1:8" ht="12.75" customHeight="1">
      <c r="A56" s="83">
        <v>27</v>
      </c>
      <c r="B56" s="84">
        <v>70</v>
      </c>
      <c r="C56" s="87" t="s">
        <v>1037</v>
      </c>
      <c r="D56" s="104"/>
      <c r="E56" s="335"/>
      <c r="F56" s="236" t="s">
        <v>1036</v>
      </c>
      <c r="G56" s="95"/>
      <c r="H56" s="95"/>
    </row>
    <row r="57" spans="1:8" ht="12.75" customHeight="1">
      <c r="A57" s="83"/>
      <c r="B57" s="83"/>
      <c r="C57" s="103"/>
      <c r="D57" s="336">
        <v>14</v>
      </c>
      <c r="E57" s="86" t="s">
        <v>1035</v>
      </c>
      <c r="F57" s="237"/>
      <c r="G57" s="95"/>
      <c r="H57" s="95"/>
    </row>
    <row r="58" spans="1:8" ht="12.75" customHeight="1">
      <c r="A58" s="83">
        <v>28</v>
      </c>
      <c r="B58" s="84" t="s">
        <v>16</v>
      </c>
      <c r="C58" s="209" t="s">
        <v>15</v>
      </c>
      <c r="D58" s="337"/>
      <c r="E58" s="90" t="s">
        <v>16</v>
      </c>
      <c r="F58" s="99"/>
      <c r="G58" s="95"/>
      <c r="H58" s="95"/>
    </row>
    <row r="59" spans="1:8" ht="12.75" customHeight="1">
      <c r="A59" s="83"/>
      <c r="B59" s="83"/>
      <c r="C59" s="83"/>
      <c r="D59" s="104"/>
      <c r="E59" s="83"/>
      <c r="F59" s="331">
        <v>52</v>
      </c>
      <c r="G59" s="95" t="s">
        <v>1028</v>
      </c>
      <c r="H59" s="95"/>
    </row>
    <row r="60" spans="1:8" ht="12.75" customHeight="1">
      <c r="A60" s="83">
        <v>29</v>
      </c>
      <c r="B60" s="84">
        <v>63</v>
      </c>
      <c r="C60" s="209" t="s">
        <v>1034</v>
      </c>
      <c r="D60" s="104"/>
      <c r="E60" s="83"/>
      <c r="F60" s="331"/>
      <c r="G60" s="95" t="s">
        <v>1033</v>
      </c>
      <c r="H60" s="95"/>
    </row>
    <row r="61" spans="1:8" ht="12.75" customHeight="1">
      <c r="A61" s="83"/>
      <c r="B61" s="83"/>
      <c r="C61" s="103"/>
      <c r="D61" s="336">
        <v>15</v>
      </c>
      <c r="E61" s="86" t="s">
        <v>1032</v>
      </c>
      <c r="F61" s="99"/>
      <c r="G61" s="95"/>
      <c r="H61" s="95"/>
    </row>
    <row r="62" spans="1:8" ht="12.75" customHeight="1">
      <c r="A62" s="83">
        <v>30</v>
      </c>
      <c r="B62" s="84">
        <v>46</v>
      </c>
      <c r="C62" s="87" t="s">
        <v>1031</v>
      </c>
      <c r="D62" s="337"/>
      <c r="E62" s="88" t="s">
        <v>1030</v>
      </c>
      <c r="F62" s="99"/>
      <c r="G62" s="95"/>
      <c r="H62" s="95"/>
    </row>
    <row r="63" spans="1:8" ht="12.75" customHeight="1">
      <c r="A63" s="83"/>
      <c r="B63" s="83"/>
      <c r="C63" s="83"/>
      <c r="D63" s="104"/>
      <c r="E63" s="335">
        <v>40</v>
      </c>
      <c r="F63" s="142" t="s">
        <v>1028</v>
      </c>
      <c r="G63" s="95"/>
      <c r="H63" s="95"/>
    </row>
    <row r="64" spans="1:8" ht="12.75" customHeight="1">
      <c r="A64" s="83">
        <v>31</v>
      </c>
      <c r="B64" s="84" t="s">
        <v>16</v>
      </c>
      <c r="C64" s="87" t="s">
        <v>15</v>
      </c>
      <c r="D64" s="104"/>
      <c r="E64" s="335"/>
      <c r="F64" s="236" t="s">
        <v>1029</v>
      </c>
      <c r="G64" s="95"/>
      <c r="H64" s="95"/>
    </row>
    <row r="65" spans="1:8" ht="12.75" customHeight="1">
      <c r="A65" s="83"/>
      <c r="B65" s="83"/>
      <c r="C65" s="103"/>
      <c r="D65" s="336">
        <v>16</v>
      </c>
      <c r="E65" s="86" t="s">
        <v>1028</v>
      </c>
      <c r="F65" s="237"/>
      <c r="G65" s="95"/>
      <c r="H65" s="95"/>
    </row>
    <row r="66" spans="1:8" ht="12.75" customHeight="1">
      <c r="A66" s="83">
        <v>32</v>
      </c>
      <c r="B66" s="84">
        <v>14</v>
      </c>
      <c r="C66" s="209" t="s">
        <v>1027</v>
      </c>
      <c r="D66" s="337"/>
      <c r="E66" s="90" t="s">
        <v>16</v>
      </c>
      <c r="F66" s="99"/>
      <c r="G66" s="95"/>
      <c r="H66" s="95"/>
    </row>
    <row r="67" spans="1:8" ht="25.5">
      <c r="A67" s="338" t="s">
        <v>64</v>
      </c>
      <c r="B67" s="338"/>
      <c r="C67" s="338"/>
      <c r="D67" s="338"/>
      <c r="E67" s="338"/>
      <c r="F67" s="338"/>
      <c r="G67" s="338"/>
      <c r="H67" s="338"/>
    </row>
    <row r="68" spans="1:8" ht="18.75">
      <c r="A68" s="334" t="s">
        <v>1026</v>
      </c>
      <c r="B68" s="334"/>
      <c r="C68" s="334"/>
      <c r="D68" s="334"/>
      <c r="E68" s="334"/>
      <c r="F68" s="334"/>
      <c r="G68" s="334"/>
      <c r="H68" s="334"/>
    </row>
    <row r="69" spans="3:8" ht="15.75">
      <c r="C69" s="79"/>
      <c r="D69" s="82"/>
      <c r="F69" s="76"/>
      <c r="H69" s="76" t="s">
        <v>424</v>
      </c>
    </row>
    <row r="70" spans="1:8" ht="15.75">
      <c r="A70" s="83">
        <v>33</v>
      </c>
      <c r="B70" s="84">
        <v>13</v>
      </c>
      <c r="C70" s="209" t="s">
        <v>1025</v>
      </c>
      <c r="E70" s="79"/>
      <c r="F70" s="147"/>
      <c r="H70" s="118" t="s">
        <v>63</v>
      </c>
    </row>
    <row r="71" spans="1:8" ht="12.75">
      <c r="A71" s="83"/>
      <c r="C71" s="79"/>
      <c r="D71" s="336">
        <v>17</v>
      </c>
      <c r="E71" s="86" t="s">
        <v>1019</v>
      </c>
      <c r="F71" s="138"/>
      <c r="H71" s="147"/>
    </row>
    <row r="72" spans="1:7" ht="12.75">
      <c r="A72" s="83">
        <v>34</v>
      </c>
      <c r="B72" s="84" t="s">
        <v>16</v>
      </c>
      <c r="C72" s="87" t="s">
        <v>15</v>
      </c>
      <c r="D72" s="337"/>
      <c r="E72" s="90" t="s">
        <v>16</v>
      </c>
      <c r="F72" s="139"/>
      <c r="G72" s="98"/>
    </row>
    <row r="73" spans="1:7" ht="12.75">
      <c r="A73" s="83"/>
      <c r="C73" s="79"/>
      <c r="D73" s="89"/>
      <c r="E73" s="335">
        <v>41</v>
      </c>
      <c r="F73" s="235" t="s">
        <v>1019</v>
      </c>
      <c r="G73" s="98"/>
    </row>
    <row r="74" spans="1:7" ht="12.75">
      <c r="A74" s="83">
        <v>35</v>
      </c>
      <c r="B74" s="84">
        <v>37</v>
      </c>
      <c r="C74" s="87" t="s">
        <v>1024</v>
      </c>
      <c r="D74" s="89"/>
      <c r="E74" s="335"/>
      <c r="F74" s="236" t="s">
        <v>1023</v>
      </c>
      <c r="G74" s="95"/>
    </row>
    <row r="75" spans="1:7" ht="12.75">
      <c r="A75" s="83"/>
      <c r="C75" s="79"/>
      <c r="D75" s="336">
        <v>18</v>
      </c>
      <c r="E75" s="86" t="s">
        <v>1022</v>
      </c>
      <c r="F75" s="140"/>
      <c r="G75" s="95"/>
    </row>
    <row r="76" spans="1:7" ht="12.75">
      <c r="A76" s="83">
        <v>36</v>
      </c>
      <c r="B76" s="84">
        <v>61</v>
      </c>
      <c r="C76" s="209" t="s">
        <v>1021</v>
      </c>
      <c r="D76" s="337"/>
      <c r="E76" s="90" t="s">
        <v>1020</v>
      </c>
      <c r="F76" s="95"/>
      <c r="G76" s="95"/>
    </row>
    <row r="77" spans="1:8" ht="12.75">
      <c r="A77" s="83"/>
      <c r="C77" s="79"/>
      <c r="D77" s="89"/>
      <c r="E77" s="94"/>
      <c r="F77" s="331">
        <v>53</v>
      </c>
      <c r="G77" s="95" t="s">
        <v>1019</v>
      </c>
      <c r="H77" s="108"/>
    </row>
    <row r="78" spans="1:8" ht="12.75">
      <c r="A78" s="83">
        <v>37</v>
      </c>
      <c r="B78" s="84">
        <v>49</v>
      </c>
      <c r="C78" s="209" t="s">
        <v>1018</v>
      </c>
      <c r="D78" s="89"/>
      <c r="E78" s="94"/>
      <c r="F78" s="331"/>
      <c r="G78" s="95" t="s">
        <v>507</v>
      </c>
      <c r="H78" s="108"/>
    </row>
    <row r="79" spans="1:8" ht="12.75">
      <c r="A79" s="83"/>
      <c r="C79" s="79"/>
      <c r="D79" s="336">
        <v>19</v>
      </c>
      <c r="E79" s="86" t="s">
        <v>1017</v>
      </c>
      <c r="F79" s="95"/>
      <c r="G79" s="95"/>
      <c r="H79" s="108"/>
    </row>
    <row r="80" spans="1:8" ht="12.75">
      <c r="A80" s="83">
        <v>38</v>
      </c>
      <c r="B80" s="84" t="s">
        <v>16</v>
      </c>
      <c r="C80" s="87" t="s">
        <v>15</v>
      </c>
      <c r="D80" s="337"/>
      <c r="E80" s="88" t="s">
        <v>16</v>
      </c>
      <c r="F80" s="140"/>
      <c r="G80" s="95"/>
      <c r="H80" s="108"/>
    </row>
    <row r="81" spans="1:8" ht="12.75">
      <c r="A81" s="83"/>
      <c r="C81" s="79"/>
      <c r="D81" s="89"/>
      <c r="E81" s="335">
        <v>42</v>
      </c>
      <c r="F81" s="142" t="s">
        <v>1015</v>
      </c>
      <c r="G81" s="95"/>
      <c r="H81" s="108"/>
    </row>
    <row r="82" spans="1:8" ht="12.75">
      <c r="A82" s="83">
        <v>39</v>
      </c>
      <c r="B82" s="84" t="s">
        <v>16</v>
      </c>
      <c r="C82" s="87" t="s">
        <v>15</v>
      </c>
      <c r="D82" s="96"/>
      <c r="E82" s="335"/>
      <c r="F82" s="210" t="s">
        <v>1016</v>
      </c>
      <c r="G82" s="95"/>
      <c r="H82" s="108"/>
    </row>
    <row r="83" spans="1:8" ht="12.75">
      <c r="A83" s="83"/>
      <c r="C83" s="79"/>
      <c r="D83" s="336">
        <v>20</v>
      </c>
      <c r="E83" s="86" t="s">
        <v>1015</v>
      </c>
      <c r="F83" s="143"/>
      <c r="G83" s="95"/>
      <c r="H83" s="108"/>
    </row>
    <row r="84" spans="1:8" ht="12.75">
      <c r="A84" s="83">
        <v>40</v>
      </c>
      <c r="B84" s="84">
        <v>28</v>
      </c>
      <c r="C84" s="209" t="s">
        <v>1014</v>
      </c>
      <c r="D84" s="337"/>
      <c r="E84" s="90" t="s">
        <v>16</v>
      </c>
      <c r="F84" s="95"/>
      <c r="G84" s="95"/>
      <c r="H84" s="108"/>
    </row>
    <row r="85" spans="1:8" ht="12.75">
      <c r="A85" s="83"/>
      <c r="C85" s="79"/>
      <c r="D85" s="89"/>
      <c r="F85" s="235"/>
      <c r="G85" s="331" t="s">
        <v>16</v>
      </c>
      <c r="H85" s="100" t="s">
        <v>16</v>
      </c>
    </row>
    <row r="86" spans="1:8" ht="12.75">
      <c r="A86" s="83">
        <v>41</v>
      </c>
      <c r="B86" s="84">
        <v>32</v>
      </c>
      <c r="C86" s="209" t="s">
        <v>1013</v>
      </c>
      <c r="D86" s="101"/>
      <c r="E86" s="94"/>
      <c r="F86" s="108"/>
      <c r="G86" s="331"/>
      <c r="H86" s="95" t="s">
        <v>16</v>
      </c>
    </row>
    <row r="87" spans="1:8" ht="12.75">
      <c r="A87" s="83"/>
      <c r="C87" s="103"/>
      <c r="D87" s="336">
        <v>21</v>
      </c>
      <c r="E87" s="86" t="s">
        <v>1012</v>
      </c>
      <c r="F87" s="91"/>
      <c r="G87" s="95"/>
      <c r="H87" s="108"/>
    </row>
    <row r="88" spans="1:8" ht="12.75">
      <c r="A88" s="83">
        <v>42</v>
      </c>
      <c r="B88" s="84" t="s">
        <v>16</v>
      </c>
      <c r="C88" s="87" t="s">
        <v>15</v>
      </c>
      <c r="D88" s="337"/>
      <c r="E88" s="88" t="s">
        <v>16</v>
      </c>
      <c r="F88" s="91"/>
      <c r="G88" s="95"/>
      <c r="H88" s="108"/>
    </row>
    <row r="89" spans="1:8" ht="12.75">
      <c r="A89" s="83"/>
      <c r="C89" s="83"/>
      <c r="D89" s="104"/>
      <c r="E89" s="335">
        <v>43</v>
      </c>
      <c r="F89" s="235" t="s">
        <v>1012</v>
      </c>
      <c r="G89" s="95"/>
      <c r="H89" s="108"/>
    </row>
    <row r="90" spans="1:8" ht="12.75">
      <c r="A90" s="83">
        <v>43</v>
      </c>
      <c r="B90" s="84">
        <v>39</v>
      </c>
      <c r="C90" s="87" t="s">
        <v>1011</v>
      </c>
      <c r="D90" s="104"/>
      <c r="E90" s="335"/>
      <c r="F90" s="236" t="s">
        <v>1010</v>
      </c>
      <c r="G90" s="95"/>
      <c r="H90" s="108"/>
    </row>
    <row r="91" spans="1:8" ht="12.75">
      <c r="A91" s="83"/>
      <c r="C91" s="103"/>
      <c r="D91" s="336">
        <v>22</v>
      </c>
      <c r="E91" s="86" t="s">
        <v>1009</v>
      </c>
      <c r="F91" s="139"/>
      <c r="G91" s="95"/>
      <c r="H91" s="108"/>
    </row>
    <row r="92" spans="1:8" ht="12.75">
      <c r="A92" s="83">
        <v>44</v>
      </c>
      <c r="B92" s="84">
        <v>56</v>
      </c>
      <c r="C92" s="209" t="s">
        <v>1008</v>
      </c>
      <c r="D92" s="337"/>
      <c r="E92" s="90" t="s">
        <v>1007</v>
      </c>
      <c r="F92" s="91"/>
      <c r="G92" s="95"/>
      <c r="H92" s="108"/>
    </row>
    <row r="93" spans="1:8" ht="12.75">
      <c r="A93" s="83"/>
      <c r="C93" s="83"/>
      <c r="D93" s="104"/>
      <c r="E93" s="93"/>
      <c r="F93" s="331">
        <v>54</v>
      </c>
      <c r="G93" s="95" t="s">
        <v>1002</v>
      </c>
      <c r="H93" s="108"/>
    </row>
    <row r="94" spans="1:8" ht="12.75">
      <c r="A94" s="83">
        <v>45</v>
      </c>
      <c r="B94" s="84">
        <v>79</v>
      </c>
      <c r="C94" s="209" t="s">
        <v>1006</v>
      </c>
      <c r="D94" s="101"/>
      <c r="E94" s="79"/>
      <c r="F94" s="331"/>
      <c r="G94" s="95" t="s">
        <v>1005</v>
      </c>
      <c r="H94" s="108"/>
    </row>
    <row r="95" spans="1:8" ht="12.75">
      <c r="A95" s="83"/>
      <c r="C95" s="105"/>
      <c r="D95" s="336">
        <v>23</v>
      </c>
      <c r="E95" s="86" t="s">
        <v>1004</v>
      </c>
      <c r="F95" s="99"/>
      <c r="G95" s="95"/>
      <c r="H95" s="108"/>
    </row>
    <row r="96" spans="1:8" ht="12.75">
      <c r="A96" s="83">
        <v>46</v>
      </c>
      <c r="B96" s="84" t="s">
        <v>16</v>
      </c>
      <c r="C96" s="87" t="s">
        <v>15</v>
      </c>
      <c r="D96" s="337"/>
      <c r="E96" s="90" t="s">
        <v>16</v>
      </c>
      <c r="F96" s="237"/>
      <c r="G96" s="95"/>
      <c r="H96" s="108"/>
    </row>
    <row r="97" spans="1:8" ht="12.75">
      <c r="A97" s="83"/>
      <c r="C97" s="83"/>
      <c r="D97" s="101"/>
      <c r="E97" s="335">
        <v>44</v>
      </c>
      <c r="F97" s="142" t="s">
        <v>1002</v>
      </c>
      <c r="G97" s="95"/>
      <c r="H97" s="108"/>
    </row>
    <row r="98" spans="1:8" ht="12.75">
      <c r="A98" s="83">
        <v>47</v>
      </c>
      <c r="B98" s="84" t="s">
        <v>16</v>
      </c>
      <c r="C98" s="87" t="s">
        <v>15</v>
      </c>
      <c r="D98" s="101"/>
      <c r="E98" s="335"/>
      <c r="F98" s="236" t="s">
        <v>1003</v>
      </c>
      <c r="G98" s="95"/>
      <c r="H98" s="108"/>
    </row>
    <row r="99" spans="1:8" ht="12.75">
      <c r="A99" s="83"/>
      <c r="C99" s="103"/>
      <c r="D99" s="336">
        <v>24</v>
      </c>
      <c r="E99" s="86" t="s">
        <v>1002</v>
      </c>
      <c r="F99" s="237"/>
      <c r="G99" s="95"/>
      <c r="H99" s="108"/>
    </row>
    <row r="100" spans="1:8" ht="12.75">
      <c r="A100" s="83">
        <v>48</v>
      </c>
      <c r="B100" s="84">
        <v>23</v>
      </c>
      <c r="C100" s="209" t="s">
        <v>1001</v>
      </c>
      <c r="D100" s="337"/>
      <c r="E100" s="90" t="s">
        <v>16</v>
      </c>
      <c r="F100" s="99"/>
      <c r="G100" s="95"/>
      <c r="H100" s="108"/>
    </row>
    <row r="101" spans="1:8" ht="12.75">
      <c r="A101" s="83"/>
      <c r="B101" s="83"/>
      <c r="D101" s="78"/>
      <c r="F101" s="99"/>
      <c r="G101" s="95"/>
      <c r="H101" s="108"/>
    </row>
    <row r="102" spans="1:8" ht="12.75">
      <c r="A102" s="83">
        <v>49</v>
      </c>
      <c r="B102" s="84">
        <v>19</v>
      </c>
      <c r="C102" s="209" t="s">
        <v>1000</v>
      </c>
      <c r="D102" s="89"/>
      <c r="F102" s="108"/>
      <c r="G102" s="95"/>
      <c r="H102" s="108"/>
    </row>
    <row r="103" spans="1:8" ht="12.75">
      <c r="A103" s="83"/>
      <c r="B103" s="83"/>
      <c r="C103" s="105"/>
      <c r="D103" s="336">
        <v>25</v>
      </c>
      <c r="E103" s="86" t="s">
        <v>996</v>
      </c>
      <c r="F103" s="108"/>
      <c r="G103" s="95"/>
      <c r="H103" s="108"/>
    </row>
    <row r="104" spans="1:8" ht="12.75">
      <c r="A104" s="83">
        <v>50</v>
      </c>
      <c r="B104" s="84" t="s">
        <v>16</v>
      </c>
      <c r="C104" s="87" t="s">
        <v>15</v>
      </c>
      <c r="D104" s="337"/>
      <c r="E104" s="90" t="s">
        <v>16</v>
      </c>
      <c r="F104" s="237"/>
      <c r="G104" s="95"/>
      <c r="H104" s="108"/>
    </row>
    <row r="105" spans="1:8" ht="12.75">
      <c r="A105" s="83"/>
      <c r="B105" s="83"/>
      <c r="D105" s="78"/>
      <c r="E105" s="335">
        <v>45</v>
      </c>
      <c r="F105" s="235" t="s">
        <v>996</v>
      </c>
      <c r="G105" s="95"/>
      <c r="H105" s="108"/>
    </row>
    <row r="106" spans="1:8" ht="12.75">
      <c r="A106" s="83">
        <v>51</v>
      </c>
      <c r="B106" s="84">
        <v>44</v>
      </c>
      <c r="C106" s="87" t="s">
        <v>999</v>
      </c>
      <c r="D106" s="104"/>
      <c r="E106" s="335"/>
      <c r="F106" s="236" t="s">
        <v>998</v>
      </c>
      <c r="G106" s="95"/>
      <c r="H106" s="108"/>
    </row>
    <row r="107" spans="1:8" ht="12.75">
      <c r="A107" s="83"/>
      <c r="B107" s="83"/>
      <c r="C107" s="103"/>
      <c r="D107" s="336">
        <v>26</v>
      </c>
      <c r="E107" s="86" t="s">
        <v>997</v>
      </c>
      <c r="F107" s="237"/>
      <c r="G107" s="95"/>
      <c r="H107" s="108"/>
    </row>
    <row r="108" spans="1:8" ht="12.75">
      <c r="A108" s="83">
        <v>52</v>
      </c>
      <c r="B108" s="84" t="s">
        <v>16</v>
      </c>
      <c r="C108" s="209" t="s">
        <v>15</v>
      </c>
      <c r="D108" s="337"/>
      <c r="E108" s="90" t="s">
        <v>16</v>
      </c>
      <c r="F108" s="99"/>
      <c r="G108" s="95"/>
      <c r="H108" s="108"/>
    </row>
    <row r="109" spans="1:8" ht="12.75">
      <c r="A109" s="83"/>
      <c r="B109" s="83"/>
      <c r="C109" s="83"/>
      <c r="D109" s="104"/>
      <c r="E109" s="83"/>
      <c r="F109" s="331">
        <v>55</v>
      </c>
      <c r="G109" s="95" t="s">
        <v>996</v>
      </c>
      <c r="H109" s="108"/>
    </row>
    <row r="110" spans="1:8" ht="12.75">
      <c r="A110" s="83">
        <v>53</v>
      </c>
      <c r="B110" s="84">
        <v>62</v>
      </c>
      <c r="C110" s="209" t="s">
        <v>995</v>
      </c>
      <c r="D110" s="104"/>
      <c r="E110" s="83"/>
      <c r="F110" s="331"/>
      <c r="G110" s="95" t="s">
        <v>521</v>
      </c>
      <c r="H110" s="108"/>
    </row>
    <row r="111" spans="1:8" ht="12.75">
      <c r="A111" s="83"/>
      <c r="B111" s="83"/>
      <c r="C111" s="103"/>
      <c r="D111" s="336">
        <v>27</v>
      </c>
      <c r="E111" s="86" t="s">
        <v>992</v>
      </c>
      <c r="F111" s="99"/>
      <c r="G111" s="95"/>
      <c r="H111" s="108"/>
    </row>
    <row r="112" spans="1:8" ht="12.75">
      <c r="A112" s="83">
        <v>54</v>
      </c>
      <c r="B112" s="84">
        <v>48</v>
      </c>
      <c r="C112" s="87" t="s">
        <v>994</v>
      </c>
      <c r="D112" s="337"/>
      <c r="E112" s="90" t="s">
        <v>993</v>
      </c>
      <c r="F112" s="237"/>
      <c r="G112" s="95"/>
      <c r="H112" s="108"/>
    </row>
    <row r="113" spans="1:8" ht="12.75">
      <c r="A113" s="83"/>
      <c r="B113" s="83"/>
      <c r="C113" s="83"/>
      <c r="D113" s="104"/>
      <c r="E113" s="335">
        <v>46</v>
      </c>
      <c r="F113" s="142" t="s">
        <v>992</v>
      </c>
      <c r="G113" s="95"/>
      <c r="H113" s="108"/>
    </row>
    <row r="114" spans="1:8" ht="12.75">
      <c r="A114" s="83">
        <v>55</v>
      </c>
      <c r="B114" s="84" t="s">
        <v>16</v>
      </c>
      <c r="C114" s="87" t="s">
        <v>15</v>
      </c>
      <c r="D114" s="104"/>
      <c r="E114" s="335"/>
      <c r="F114" s="236" t="s">
        <v>991</v>
      </c>
      <c r="G114" s="95"/>
      <c r="H114" s="108"/>
    </row>
    <row r="115" spans="1:8" ht="12.75">
      <c r="A115" s="83"/>
      <c r="B115" s="83"/>
      <c r="C115" s="103"/>
      <c r="D115" s="336">
        <v>28</v>
      </c>
      <c r="E115" s="86" t="s">
        <v>990</v>
      </c>
      <c r="F115" s="237"/>
      <c r="G115" s="95"/>
      <c r="H115" s="108"/>
    </row>
    <row r="116" spans="1:8" ht="12.75">
      <c r="A116" s="83">
        <v>56</v>
      </c>
      <c r="B116" s="84">
        <v>36</v>
      </c>
      <c r="C116" s="209" t="s">
        <v>989</v>
      </c>
      <c r="D116" s="337"/>
      <c r="E116" s="90" t="s">
        <v>16</v>
      </c>
      <c r="F116" s="99"/>
      <c r="G116" s="95"/>
      <c r="H116" s="108"/>
    </row>
    <row r="117" spans="1:8" ht="12.75">
      <c r="A117" s="83"/>
      <c r="B117" s="83"/>
      <c r="C117" s="83"/>
      <c r="D117" s="104"/>
      <c r="E117" s="83"/>
      <c r="F117" s="99"/>
      <c r="G117" s="331" t="s">
        <v>16</v>
      </c>
      <c r="H117" s="100" t="s">
        <v>16</v>
      </c>
    </row>
    <row r="118" spans="1:8" ht="12.75">
      <c r="A118" s="83">
        <v>57</v>
      </c>
      <c r="B118" s="84">
        <v>24</v>
      </c>
      <c r="C118" s="209" t="s">
        <v>988</v>
      </c>
      <c r="D118" s="109"/>
      <c r="E118" s="83"/>
      <c r="F118" s="99"/>
      <c r="G118" s="331"/>
      <c r="H118" s="95" t="s">
        <v>16</v>
      </c>
    </row>
    <row r="119" spans="1:8" ht="12.75">
      <c r="A119" s="83"/>
      <c r="B119" s="83"/>
      <c r="C119" s="103"/>
      <c r="D119" s="336">
        <v>29</v>
      </c>
      <c r="E119" s="86" t="s">
        <v>984</v>
      </c>
      <c r="F119" s="99"/>
      <c r="G119" s="95"/>
      <c r="H119" s="108"/>
    </row>
    <row r="120" spans="1:8" ht="12.75">
      <c r="A120" s="83">
        <v>58</v>
      </c>
      <c r="B120" s="84" t="s">
        <v>16</v>
      </c>
      <c r="C120" s="87" t="s">
        <v>15</v>
      </c>
      <c r="D120" s="337"/>
      <c r="E120" s="88" t="s">
        <v>16</v>
      </c>
      <c r="F120" s="99"/>
      <c r="G120" s="95"/>
      <c r="H120" s="108"/>
    </row>
    <row r="121" spans="1:8" ht="12.75">
      <c r="A121" s="83"/>
      <c r="B121" s="83"/>
      <c r="C121" s="83"/>
      <c r="D121" s="104"/>
      <c r="E121" s="335">
        <v>47</v>
      </c>
      <c r="F121" s="235" t="s">
        <v>984</v>
      </c>
      <c r="G121" s="95"/>
      <c r="H121" s="108"/>
    </row>
    <row r="122" spans="1:8" ht="12.75">
      <c r="A122" s="83">
        <v>59</v>
      </c>
      <c r="B122" s="84"/>
      <c r="C122" s="87" t="s">
        <v>15</v>
      </c>
      <c r="D122" s="104"/>
      <c r="E122" s="335"/>
      <c r="F122" s="236" t="s">
        <v>987</v>
      </c>
      <c r="G122" s="95"/>
      <c r="H122" s="108"/>
    </row>
    <row r="123" spans="1:8" ht="12.75">
      <c r="A123" s="83"/>
      <c r="B123" s="83"/>
      <c r="C123" s="103"/>
      <c r="D123" s="336">
        <v>30</v>
      </c>
      <c r="E123" s="86" t="s">
        <v>986</v>
      </c>
      <c r="F123" s="237"/>
      <c r="G123" s="95"/>
      <c r="H123" s="108"/>
    </row>
    <row r="124" spans="1:8" ht="12.75">
      <c r="A124" s="83">
        <v>60</v>
      </c>
      <c r="B124" s="84">
        <v>67</v>
      </c>
      <c r="C124" s="209" t="s">
        <v>985</v>
      </c>
      <c r="D124" s="337"/>
      <c r="E124" s="90" t="s">
        <v>16</v>
      </c>
      <c r="F124" s="99"/>
      <c r="G124" s="95"/>
      <c r="H124" s="108"/>
    </row>
    <row r="125" spans="1:8" ht="12.75">
      <c r="A125" s="83"/>
      <c r="B125" s="83"/>
      <c r="C125" s="83"/>
      <c r="D125" s="104"/>
      <c r="E125" s="83"/>
      <c r="F125" s="331">
        <v>56</v>
      </c>
      <c r="G125" s="95" t="s">
        <v>984</v>
      </c>
      <c r="H125" s="108"/>
    </row>
    <row r="126" spans="1:8" ht="12.75">
      <c r="A126" s="83">
        <v>61</v>
      </c>
      <c r="B126" s="84">
        <v>80</v>
      </c>
      <c r="C126" s="209" t="s">
        <v>983</v>
      </c>
      <c r="D126" s="104"/>
      <c r="E126" s="83"/>
      <c r="F126" s="331"/>
      <c r="G126" s="95" t="s">
        <v>982</v>
      </c>
      <c r="H126" s="108"/>
    </row>
    <row r="127" spans="1:8" ht="12.75">
      <c r="A127" s="83"/>
      <c r="B127" s="83"/>
      <c r="C127" s="103"/>
      <c r="D127" s="336">
        <v>31</v>
      </c>
      <c r="E127" s="86" t="s">
        <v>981</v>
      </c>
      <c r="F127" s="99"/>
      <c r="G127" s="95"/>
      <c r="H127" s="108"/>
    </row>
    <row r="128" spans="1:8" ht="12.75">
      <c r="A128" s="83">
        <v>62</v>
      </c>
      <c r="B128" s="84" t="s">
        <v>16</v>
      </c>
      <c r="C128" s="87" t="s">
        <v>15</v>
      </c>
      <c r="D128" s="337"/>
      <c r="E128" s="88" t="s">
        <v>16</v>
      </c>
      <c r="F128" s="99"/>
      <c r="G128" s="95"/>
      <c r="H128" s="108"/>
    </row>
    <row r="129" spans="1:8" ht="12.75">
      <c r="A129" s="83"/>
      <c r="B129" s="83"/>
      <c r="C129" s="83"/>
      <c r="D129" s="104"/>
      <c r="E129" s="335">
        <v>48</v>
      </c>
      <c r="F129" s="142" t="s">
        <v>979</v>
      </c>
      <c r="G129" s="95"/>
      <c r="H129" s="108"/>
    </row>
    <row r="130" spans="1:8" ht="12.75">
      <c r="A130" s="83">
        <v>63</v>
      </c>
      <c r="B130" s="84" t="s">
        <v>16</v>
      </c>
      <c r="C130" s="87" t="s">
        <v>15</v>
      </c>
      <c r="D130" s="104"/>
      <c r="E130" s="335"/>
      <c r="F130" s="236" t="s">
        <v>980</v>
      </c>
      <c r="G130" s="95"/>
      <c r="H130" s="108"/>
    </row>
    <row r="131" spans="1:8" ht="12.75">
      <c r="A131" s="83"/>
      <c r="B131" s="83"/>
      <c r="C131" s="103"/>
      <c r="D131" s="336">
        <v>32</v>
      </c>
      <c r="E131" s="86" t="s">
        <v>979</v>
      </c>
      <c r="F131" s="237"/>
      <c r="G131" s="95"/>
      <c r="H131" s="108"/>
    </row>
    <row r="132" spans="1:8" ht="12.75">
      <c r="A132" s="83">
        <v>64</v>
      </c>
      <c r="B132" s="84">
        <v>12</v>
      </c>
      <c r="C132" s="209" t="s">
        <v>978</v>
      </c>
      <c r="D132" s="337"/>
      <c r="E132" s="90" t="s">
        <v>16</v>
      </c>
      <c r="F132" s="99"/>
      <c r="G132" s="95"/>
      <c r="H132" s="108"/>
    </row>
  </sheetData>
  <sheetProtection sheet="1" formatCells="0" formatColumns="0" formatRows="0" insertColumns="0" insertRows="0" deleteColumns="0" deleteRows="0" sort="0" autoFilter="0" pivotTables="0"/>
  <mergeCells count="65">
    <mergeCell ref="A1:H1"/>
    <mergeCell ref="A2:H2"/>
    <mergeCell ref="A67:H67"/>
    <mergeCell ref="A68:H68"/>
    <mergeCell ref="G19:G20"/>
    <mergeCell ref="G51:G52"/>
    <mergeCell ref="D13:D14"/>
    <mergeCell ref="D37:D38"/>
    <mergeCell ref="D33:D34"/>
    <mergeCell ref="D29:D30"/>
    <mergeCell ref="G85:G86"/>
    <mergeCell ref="G117:G118"/>
    <mergeCell ref="E129:E130"/>
    <mergeCell ref="D131:D132"/>
    <mergeCell ref="E121:E122"/>
    <mergeCell ref="D123:D124"/>
    <mergeCell ref="F125:F126"/>
    <mergeCell ref="D127:D128"/>
    <mergeCell ref="D111:D112"/>
    <mergeCell ref="E113:E114"/>
    <mergeCell ref="D115:D116"/>
    <mergeCell ref="D119:D120"/>
    <mergeCell ref="D103:D104"/>
    <mergeCell ref="E105:E106"/>
    <mergeCell ref="D107:D108"/>
    <mergeCell ref="F109:F110"/>
    <mergeCell ref="F93:F94"/>
    <mergeCell ref="D95:D96"/>
    <mergeCell ref="E97:E98"/>
    <mergeCell ref="D99:D100"/>
    <mergeCell ref="D83:D84"/>
    <mergeCell ref="D87:D88"/>
    <mergeCell ref="E89:E90"/>
    <mergeCell ref="D91:D92"/>
    <mergeCell ref="D53:D54"/>
    <mergeCell ref="D49:D50"/>
    <mergeCell ref="F27:F28"/>
    <mergeCell ref="E81:E82"/>
    <mergeCell ref="F59:F60"/>
    <mergeCell ref="F43:F44"/>
    <mergeCell ref="D45:D46"/>
    <mergeCell ref="E55:E56"/>
    <mergeCell ref="E47:E48"/>
    <mergeCell ref="D71:D72"/>
    <mergeCell ref="E73:E74"/>
    <mergeCell ref="D65:D66"/>
    <mergeCell ref="D61:D62"/>
    <mergeCell ref="E63:E64"/>
    <mergeCell ref="D57:D58"/>
    <mergeCell ref="E15:E16"/>
    <mergeCell ref="D25:D26"/>
    <mergeCell ref="D21:D22"/>
    <mergeCell ref="D17:D18"/>
    <mergeCell ref="E23:E24"/>
    <mergeCell ref="F11:F12"/>
    <mergeCell ref="G3:H3"/>
    <mergeCell ref="E39:E40"/>
    <mergeCell ref="D41:D42"/>
    <mergeCell ref="D75:D76"/>
    <mergeCell ref="F77:F78"/>
    <mergeCell ref="D79:D80"/>
    <mergeCell ref="D9:D10"/>
    <mergeCell ref="D5:D6"/>
    <mergeCell ref="E7:E8"/>
    <mergeCell ref="E31:E32"/>
  </mergeCells>
  <conditionalFormatting sqref="H12:H18 H20:H27">
    <cfRule type="expression" priority="118" dxfId="339" stopIfTrue="1">
      <formula>$G$19=113</formula>
    </cfRule>
  </conditionalFormatting>
  <conditionalFormatting sqref="H44:H50 H52:H59">
    <cfRule type="expression" priority="117" dxfId="339" stopIfTrue="1">
      <formula>$G$51=114</formula>
    </cfRule>
  </conditionalFormatting>
  <conditionalFormatting sqref="H78:H84 H86:H93">
    <cfRule type="expression" priority="116" dxfId="339" stopIfTrue="1">
      <formula>$G$85=115</formula>
    </cfRule>
  </conditionalFormatting>
  <conditionalFormatting sqref="H110:H116 H118:H125">
    <cfRule type="expression" priority="115" dxfId="339" stopIfTrue="1">
      <formula>$G$117=116</formula>
    </cfRule>
  </conditionalFormatting>
  <conditionalFormatting sqref="H19">
    <cfRule type="expression" priority="111" dxfId="340" stopIfTrue="1">
      <formula>$G$19=113</formula>
    </cfRule>
  </conditionalFormatting>
  <conditionalFormatting sqref="H51">
    <cfRule type="expression" priority="110" dxfId="340" stopIfTrue="1">
      <formula>$G$51=114</formula>
    </cfRule>
  </conditionalFormatting>
  <conditionalFormatting sqref="H85">
    <cfRule type="expression" priority="109" dxfId="340" stopIfTrue="1">
      <formula>$G$85=115</formula>
    </cfRule>
  </conditionalFormatting>
  <conditionalFormatting sqref="H117">
    <cfRule type="expression" priority="108" dxfId="340" stopIfTrue="1">
      <formula>$G$117=116</formula>
    </cfRule>
  </conditionalFormatting>
  <conditionalFormatting sqref="G8:G10 G12:G15">
    <cfRule type="expression" priority="106" dxfId="339" stopIfTrue="1">
      <formula>$F$11=97</formula>
    </cfRule>
  </conditionalFormatting>
  <conditionalFormatting sqref="G24:G26 G28:G31">
    <cfRule type="expression" priority="105" dxfId="339" stopIfTrue="1">
      <formula>$F$27=98</formula>
    </cfRule>
  </conditionalFormatting>
  <conditionalFormatting sqref="G40:G42 G44:G47">
    <cfRule type="expression" priority="104" dxfId="339" stopIfTrue="1">
      <formula>$F$43=99</formula>
    </cfRule>
  </conditionalFormatting>
  <conditionalFormatting sqref="G56:G58 G60:G63">
    <cfRule type="expression" priority="103" dxfId="339" stopIfTrue="1">
      <formula>$F$59=100</formula>
    </cfRule>
  </conditionalFormatting>
  <conditionalFormatting sqref="G74:G76 G78:G81">
    <cfRule type="expression" priority="102" dxfId="339" stopIfTrue="1">
      <formula>$F$77=101</formula>
    </cfRule>
  </conditionalFormatting>
  <conditionalFormatting sqref="G90:G92 G94:G97">
    <cfRule type="expression" priority="101" dxfId="339" stopIfTrue="1">
      <formula>$F$93=102</formula>
    </cfRule>
  </conditionalFormatting>
  <conditionalFormatting sqref="G106:G108 G110:G113">
    <cfRule type="expression" priority="100" dxfId="339" stopIfTrue="1">
      <formula>$F$109=103</formula>
    </cfRule>
  </conditionalFormatting>
  <conditionalFormatting sqref="G122:G124 G126:G129">
    <cfRule type="expression" priority="99" dxfId="339" stopIfTrue="1">
      <formula>$F$125=104</formula>
    </cfRule>
  </conditionalFormatting>
  <conditionalFormatting sqref="F10:F14">
    <cfRule type="expression" priority="98" dxfId="341" stopIfTrue="1">
      <formula>$F$11=49</formula>
    </cfRule>
  </conditionalFormatting>
  <conditionalFormatting sqref="F8:F9">
    <cfRule type="expression" priority="96" dxfId="341" stopIfTrue="1">
      <formula>$F$11=49</formula>
    </cfRule>
    <cfRule type="expression" priority="97" dxfId="339" stopIfTrue="1">
      <formula>$E$7=33</formula>
    </cfRule>
  </conditionalFormatting>
  <conditionalFormatting sqref="F24:F30">
    <cfRule type="expression" priority="95" dxfId="341" stopIfTrue="1">
      <formula>$F$27=50</formula>
    </cfRule>
  </conditionalFormatting>
  <conditionalFormatting sqref="F40:F46">
    <cfRule type="expression" priority="94" dxfId="341" stopIfTrue="1">
      <formula>$F$43=51</formula>
    </cfRule>
  </conditionalFormatting>
  <conditionalFormatting sqref="F56:F62">
    <cfRule type="expression" priority="93" dxfId="342" stopIfTrue="1">
      <formula>$F$59=52</formula>
    </cfRule>
  </conditionalFormatting>
  <conditionalFormatting sqref="F74:F80">
    <cfRule type="expression" priority="92" dxfId="341" stopIfTrue="1">
      <formula>$F$77=53</formula>
    </cfRule>
  </conditionalFormatting>
  <conditionalFormatting sqref="F90:F96">
    <cfRule type="expression" priority="91" dxfId="341" stopIfTrue="1">
      <formula>$F$93=54</formula>
    </cfRule>
  </conditionalFormatting>
  <conditionalFormatting sqref="F106:F112">
    <cfRule type="expression" priority="90" dxfId="341" stopIfTrue="1">
      <formula>$F$109=55</formula>
    </cfRule>
  </conditionalFormatting>
  <conditionalFormatting sqref="F122:F128">
    <cfRule type="expression" priority="89" dxfId="342" stopIfTrue="1">
      <formula>$F$125=56</formula>
    </cfRule>
  </conditionalFormatting>
  <conditionalFormatting sqref="G11">
    <cfRule type="expression" priority="72" dxfId="351" stopIfTrue="1">
      <formula>$G$19=113</formula>
    </cfRule>
    <cfRule type="expression" priority="73" dxfId="345" stopIfTrue="1">
      <formula>$F$11=97</formula>
    </cfRule>
    <cfRule type="expression" priority="74" dxfId="358" stopIfTrue="1">
      <formula>$F$11=49</formula>
    </cfRule>
  </conditionalFormatting>
  <conditionalFormatting sqref="G27">
    <cfRule type="expression" priority="69" dxfId="351" stopIfTrue="1">
      <formula>$G$19=113</formula>
    </cfRule>
    <cfRule type="expression" priority="70" dxfId="345" stopIfTrue="1">
      <formula>$F$27=98</formula>
    </cfRule>
    <cfRule type="expression" priority="71" dxfId="358" stopIfTrue="1">
      <formula>$F$27=50</formula>
    </cfRule>
  </conditionalFormatting>
  <conditionalFormatting sqref="G43">
    <cfRule type="expression" priority="66" dxfId="367" stopIfTrue="1">
      <formula>$G$51=114</formula>
    </cfRule>
    <cfRule type="expression" priority="67" dxfId="345" stopIfTrue="1">
      <formula>$F$43=99</formula>
    </cfRule>
    <cfRule type="expression" priority="68" dxfId="358" stopIfTrue="1">
      <formula>$F$43=51</formula>
    </cfRule>
  </conditionalFormatting>
  <conditionalFormatting sqref="G59">
    <cfRule type="expression" priority="63" dxfId="351" stopIfTrue="1">
      <formula>$G$51=114</formula>
    </cfRule>
    <cfRule type="expression" priority="64" dxfId="345" stopIfTrue="1">
      <formula>$F$59=100</formula>
    </cfRule>
    <cfRule type="expression" priority="65" dxfId="358" stopIfTrue="1">
      <formula>$F$59=52</formula>
    </cfRule>
  </conditionalFormatting>
  <conditionalFormatting sqref="G77">
    <cfRule type="expression" priority="60" dxfId="351" stopIfTrue="1">
      <formula>$G$85=115</formula>
    </cfRule>
    <cfRule type="expression" priority="61" dxfId="345" stopIfTrue="1">
      <formula>$F$77=101</formula>
    </cfRule>
    <cfRule type="expression" priority="62" dxfId="358" stopIfTrue="1">
      <formula>$F$77=53</formula>
    </cfRule>
  </conditionalFormatting>
  <conditionalFormatting sqref="G93">
    <cfRule type="expression" priority="57" dxfId="351" stopIfTrue="1">
      <formula>$G$85=115</formula>
    </cfRule>
    <cfRule type="expression" priority="58" dxfId="345" stopIfTrue="1">
      <formula>$F$93=102</formula>
    </cfRule>
    <cfRule type="expression" priority="59" dxfId="358" stopIfTrue="1">
      <formula>$F$93=54</formula>
    </cfRule>
  </conditionalFormatting>
  <conditionalFormatting sqref="G109">
    <cfRule type="expression" priority="54" dxfId="351" stopIfTrue="1">
      <formula>$G$117=116</formula>
    </cfRule>
    <cfRule type="expression" priority="55" dxfId="345" stopIfTrue="1">
      <formula>$F$109=103</formula>
    </cfRule>
    <cfRule type="expression" priority="56" dxfId="358" stopIfTrue="1">
      <formula>$F$109=55</formula>
    </cfRule>
  </conditionalFormatting>
  <conditionalFormatting sqref="G125">
    <cfRule type="expression" priority="51" dxfId="351" stopIfTrue="1">
      <formula>$G$117=116</formula>
    </cfRule>
    <cfRule type="expression" priority="52" dxfId="345" stopIfTrue="1">
      <formula>$F$125=104</formula>
    </cfRule>
    <cfRule type="expression" priority="53" dxfId="358" stopIfTrue="1">
      <formula>$F$125=56</formula>
    </cfRule>
  </conditionalFormatting>
  <conditionalFormatting sqref="F7">
    <cfRule type="expression" priority="32" dxfId="368" stopIfTrue="1">
      <formula>$F$11=49</formula>
    </cfRule>
    <cfRule type="expression" priority="33" dxfId="369" stopIfTrue="1">
      <formula>$E$7=33</formula>
    </cfRule>
    <cfRule type="expression" priority="34" dxfId="343" stopIfTrue="1">
      <formula>$F$11=97</formula>
    </cfRule>
  </conditionalFormatting>
  <conditionalFormatting sqref="F15">
    <cfRule type="expression" priority="29" dxfId="344" stopIfTrue="1">
      <formula>$F$11=49</formula>
    </cfRule>
    <cfRule type="expression" priority="30" dxfId="358" stopIfTrue="1">
      <formula>$E$15=34</formula>
    </cfRule>
    <cfRule type="expression" priority="31" dxfId="343" stopIfTrue="1">
      <formula>$F$11=97</formula>
    </cfRule>
  </conditionalFormatting>
  <conditionalFormatting sqref="F23">
    <cfRule type="expression" priority="27" dxfId="343" stopIfTrue="1">
      <formula>$F$27=50</formula>
    </cfRule>
    <cfRule type="expression" priority="28" dxfId="358" stopIfTrue="1">
      <formula>$E$23=35</formula>
    </cfRule>
  </conditionalFormatting>
  <conditionalFormatting sqref="F31">
    <cfRule type="expression" priority="25" dxfId="344" stopIfTrue="1">
      <formula>$F$27=50</formula>
    </cfRule>
    <cfRule type="expression" priority="26" dxfId="358" stopIfTrue="1">
      <formula>$E$31=36</formula>
    </cfRule>
  </conditionalFormatting>
  <conditionalFormatting sqref="F39">
    <cfRule type="expression" priority="23" dxfId="343" stopIfTrue="1">
      <formula>$F$43=51</formula>
    </cfRule>
    <cfRule type="expression" priority="24" dxfId="358" stopIfTrue="1">
      <formula>$E$39=37</formula>
    </cfRule>
  </conditionalFormatting>
  <conditionalFormatting sqref="F47">
    <cfRule type="expression" priority="21" dxfId="344" stopIfTrue="1">
      <formula>$F$43=51</formula>
    </cfRule>
    <cfRule type="expression" priority="22" dxfId="358" stopIfTrue="1">
      <formula>$E$47=38</formula>
    </cfRule>
  </conditionalFormatting>
  <conditionalFormatting sqref="F55">
    <cfRule type="expression" priority="19" dxfId="343" stopIfTrue="1">
      <formula>$F$59=52</formula>
    </cfRule>
    <cfRule type="expression" priority="20" dxfId="358" stopIfTrue="1">
      <formula>$E$55=39</formula>
    </cfRule>
  </conditionalFormatting>
  <conditionalFormatting sqref="F63">
    <cfRule type="expression" priority="17" dxfId="344" stopIfTrue="1">
      <formula>$F$59=52</formula>
    </cfRule>
    <cfRule type="expression" priority="18" dxfId="358" stopIfTrue="1">
      <formula>$E$63=40</formula>
    </cfRule>
  </conditionalFormatting>
  <conditionalFormatting sqref="F73">
    <cfRule type="expression" priority="15" dxfId="343" stopIfTrue="1">
      <formula>$F$77=53</formula>
    </cfRule>
    <cfRule type="expression" priority="16" dxfId="358" stopIfTrue="1">
      <formula>$E$73=41</formula>
    </cfRule>
  </conditionalFormatting>
  <conditionalFormatting sqref="F81">
    <cfRule type="expression" priority="13" dxfId="344" stopIfTrue="1">
      <formula>$F$77=53</formula>
    </cfRule>
    <cfRule type="expression" priority="14" dxfId="358" stopIfTrue="1">
      <formula>$E$81=42</formula>
    </cfRule>
  </conditionalFormatting>
  <conditionalFormatting sqref="F89">
    <cfRule type="expression" priority="11" dxfId="343" stopIfTrue="1">
      <formula>$F$93=54</formula>
    </cfRule>
    <cfRule type="expression" priority="12" dxfId="358" stopIfTrue="1">
      <formula>$E$89=43</formula>
    </cfRule>
  </conditionalFormatting>
  <conditionalFormatting sqref="F97">
    <cfRule type="expression" priority="9" dxfId="344" stopIfTrue="1">
      <formula>$F$93=54</formula>
    </cfRule>
    <cfRule type="expression" priority="10" dxfId="358" stopIfTrue="1">
      <formula>$E$97=44</formula>
    </cfRule>
  </conditionalFormatting>
  <conditionalFormatting sqref="F105">
    <cfRule type="expression" priority="7" dxfId="343" stopIfTrue="1">
      <formula>$F$109=55</formula>
    </cfRule>
    <cfRule type="expression" priority="8" dxfId="358" stopIfTrue="1">
      <formula>$E$105=45</formula>
    </cfRule>
  </conditionalFormatting>
  <conditionalFormatting sqref="F113">
    <cfRule type="expression" priority="5" dxfId="344" stopIfTrue="1">
      <formula>$F$109=55</formula>
    </cfRule>
    <cfRule type="expression" priority="6" dxfId="358" stopIfTrue="1">
      <formula>$E$113=46</formula>
    </cfRule>
  </conditionalFormatting>
  <conditionalFormatting sqref="F121">
    <cfRule type="expression" priority="3" dxfId="343" stopIfTrue="1">
      <formula>$F$125=56</formula>
    </cfRule>
    <cfRule type="expression" priority="4" dxfId="358" stopIfTrue="1">
      <formula>$E$121=47</formula>
    </cfRule>
  </conditionalFormatting>
  <conditionalFormatting sqref="F129">
    <cfRule type="expression" priority="1" dxfId="344" stopIfTrue="1">
      <formula>$F$125=56</formula>
    </cfRule>
    <cfRule type="expression" priority="2" dxfId="358" stopIfTrue="1">
      <formula>$E$129=48</formula>
    </cfRule>
  </conditionalFormatting>
  <printOptions horizontalCentered="1" verticalCentered="1"/>
  <pageMargins left="0" right="0" top="0" bottom="0.5905511811023623" header="0" footer="0"/>
  <pageSetup fitToHeight="0" horizontalDpi="600" verticalDpi="600" orientation="portrait" paperSize="9" scale="90" r:id="rId2"/>
  <rowBreaks count="1" manualBreakCount="1">
    <brk id="66" max="7" man="1"/>
  </rowBreaks>
  <drawing r:id="rId1"/>
</worksheet>
</file>

<file path=xl/worksheets/sheet25.xml><?xml version="1.0" encoding="utf-8"?>
<worksheet xmlns="http://schemas.openxmlformats.org/spreadsheetml/2006/main" xmlns:r="http://schemas.openxmlformats.org/officeDocument/2006/relationships">
  <sheetPr codeName="List18">
    <tabColor rgb="FFFF0066"/>
  </sheetPr>
  <dimension ref="A1:Z64"/>
  <sheetViews>
    <sheetView showGridLines="0" view="pageBreakPreview" zoomScale="90" zoomScaleNormal="75" zoomScaleSheetLayoutView="90" zoomScalePageLayoutView="0" workbookViewId="0" topLeftCell="A1">
      <selection activeCell="AC74" sqref="AC74"/>
    </sheetView>
  </sheetViews>
  <sheetFormatPr defaultColWidth="8.75390625" defaultRowHeight="12" customHeight="1"/>
  <cols>
    <col min="1" max="1" width="5.75390625" style="19" customWidth="1"/>
    <col min="2" max="2" width="21.375" style="19" customWidth="1"/>
    <col min="3" max="24" width="3.25390625" style="19" customWidth="1"/>
    <col min="25" max="25" width="6.00390625" style="19" customWidth="1"/>
    <col min="26" max="26" width="7.25390625" style="19" customWidth="1"/>
    <col min="27" max="27" width="7.75390625" style="19" customWidth="1"/>
    <col min="28" max="29" width="4.25390625" style="19" customWidth="1"/>
    <col min="30" max="32" width="7.75390625" style="19" customWidth="1"/>
    <col min="33" max="33" width="1.00390625" style="19" customWidth="1"/>
    <col min="34" max="36" width="7.75390625" style="19" customWidth="1"/>
    <col min="37" max="38" width="4.25390625" style="19" customWidth="1"/>
    <col min="39" max="44" width="7.75390625" style="19" customWidth="1"/>
    <col min="45" max="46" width="4.25390625" style="19" customWidth="1"/>
    <col min="47" max="49" width="7.75390625" style="19" customWidth="1"/>
    <col min="50" max="50" width="1.00390625" style="19" customWidth="1"/>
    <col min="51" max="53" width="7.75390625" style="19" customWidth="1"/>
    <col min="54" max="55" width="4.25390625" style="19" customWidth="1"/>
    <col min="56" max="58" width="7.75390625" style="19" customWidth="1"/>
    <col min="59" max="16384" width="8.75390625" style="19" customWidth="1"/>
  </cols>
  <sheetData>
    <row r="1" spans="1:26" s="13" customFormat="1" ht="19.5" customHeight="1">
      <c r="A1" s="381" t="s">
        <v>64</v>
      </c>
      <c r="B1" s="381"/>
      <c r="C1" s="381"/>
      <c r="D1" s="381"/>
      <c r="E1" s="381"/>
      <c r="F1" s="381"/>
      <c r="G1" s="381"/>
      <c r="H1" s="381"/>
      <c r="I1" s="381"/>
      <c r="J1" s="381"/>
      <c r="K1" s="381"/>
      <c r="L1" s="381"/>
      <c r="M1" s="381"/>
      <c r="N1" s="381"/>
      <c r="O1" s="381"/>
      <c r="P1" s="381"/>
      <c r="Q1" s="381"/>
      <c r="R1" s="381"/>
      <c r="S1" s="381"/>
      <c r="T1" s="381"/>
      <c r="U1" s="381"/>
      <c r="V1" s="381"/>
      <c r="W1" s="381"/>
      <c r="X1" s="381"/>
      <c r="Y1" s="381"/>
      <c r="Z1" s="381"/>
    </row>
    <row r="2" spans="1:26" s="13" customFormat="1" ht="20.25" customHeight="1">
      <c r="A2" s="52"/>
      <c r="B2" s="14"/>
      <c r="C2" s="14"/>
      <c r="E2" s="339" t="s">
        <v>1127</v>
      </c>
      <c r="F2" s="339"/>
      <c r="G2" s="339"/>
      <c r="H2" s="339"/>
      <c r="I2" s="339"/>
      <c r="J2" s="339"/>
      <c r="K2" s="339"/>
      <c r="L2" s="339"/>
      <c r="M2" s="339"/>
      <c r="N2" s="339"/>
      <c r="O2" s="339"/>
      <c r="P2" s="339"/>
      <c r="Q2" s="339"/>
      <c r="R2" s="339"/>
      <c r="S2" s="12"/>
      <c r="T2" s="12"/>
      <c r="U2" s="332" t="s">
        <v>424</v>
      </c>
      <c r="V2" s="332"/>
      <c r="W2" s="332"/>
      <c r="X2" s="332"/>
      <c r="Y2" s="332"/>
      <c r="Z2" s="332"/>
    </row>
    <row r="3" spans="1:26" s="13" customFormat="1" ht="15" customHeight="1">
      <c r="A3" s="12"/>
      <c r="B3" s="12"/>
      <c r="C3" s="12"/>
      <c r="D3" s="12"/>
      <c r="E3" s="12"/>
      <c r="F3" s="12"/>
      <c r="G3" s="12"/>
      <c r="H3" s="12"/>
      <c r="I3" s="12"/>
      <c r="J3" s="12"/>
      <c r="K3" s="12"/>
      <c r="L3" s="12"/>
      <c r="M3" s="12"/>
      <c r="N3" s="12"/>
      <c r="O3" s="12"/>
      <c r="P3" s="12"/>
      <c r="Q3" s="12"/>
      <c r="R3" s="12"/>
      <c r="S3" s="12"/>
      <c r="T3" s="12"/>
      <c r="U3" s="12"/>
      <c r="V3" s="12"/>
      <c r="W3" s="12"/>
      <c r="X3" s="12"/>
      <c r="Y3" s="214"/>
      <c r="Z3" s="214" t="s">
        <v>62</v>
      </c>
    </row>
    <row r="4" spans="1:26" ht="15" customHeight="1">
      <c r="A4" s="17" t="s">
        <v>18</v>
      </c>
      <c r="B4" s="18"/>
      <c r="C4" s="18"/>
      <c r="D4" s="18"/>
      <c r="E4" s="18"/>
      <c r="F4" s="18"/>
      <c r="G4" s="18"/>
      <c r="H4" s="18"/>
      <c r="I4" s="18"/>
      <c r="J4" s="18"/>
      <c r="K4" s="18"/>
      <c r="L4" s="18"/>
      <c r="M4" s="18"/>
      <c r="N4" s="18"/>
      <c r="O4" s="18"/>
      <c r="P4" s="18"/>
      <c r="Q4" s="18"/>
      <c r="R4" s="18"/>
      <c r="S4" s="18"/>
      <c r="T4" s="18"/>
      <c r="U4" s="18"/>
      <c r="V4" s="18"/>
      <c r="W4" s="18"/>
      <c r="X4" s="18"/>
      <c r="Y4" s="18"/>
      <c r="Z4" s="18"/>
    </row>
    <row r="5" spans="1:26" ht="13.5" customHeight="1">
      <c r="A5" s="223" t="s">
        <v>6</v>
      </c>
      <c r="B5" s="226" t="s">
        <v>7</v>
      </c>
      <c r="C5" s="341">
        <v>2</v>
      </c>
      <c r="D5" s="342"/>
      <c r="E5" s="342"/>
      <c r="F5" s="342"/>
      <c r="G5" s="373"/>
      <c r="H5" s="341">
        <v>6</v>
      </c>
      <c r="I5" s="342"/>
      <c r="J5" s="342"/>
      <c r="K5" s="342"/>
      <c r="L5" s="342"/>
      <c r="M5" s="341">
        <v>13</v>
      </c>
      <c r="N5" s="342"/>
      <c r="O5" s="342"/>
      <c r="P5" s="342"/>
      <c r="Q5" s="342"/>
      <c r="R5" s="341">
        <v>19</v>
      </c>
      <c r="S5" s="342"/>
      <c r="T5" s="342"/>
      <c r="U5" s="342"/>
      <c r="V5" s="342"/>
      <c r="W5" s="358" t="s">
        <v>8</v>
      </c>
      <c r="X5" s="359"/>
      <c r="Y5" s="222" t="s">
        <v>9</v>
      </c>
      <c r="Z5" s="222" t="s">
        <v>10</v>
      </c>
    </row>
    <row r="6" spans="1:26" ht="13.5" customHeight="1">
      <c r="A6" s="374">
        <v>2</v>
      </c>
      <c r="B6" s="49" t="s">
        <v>96</v>
      </c>
      <c r="C6" s="356" t="s">
        <v>28</v>
      </c>
      <c r="D6" s="357"/>
      <c r="E6" s="357"/>
      <c r="F6" s="357"/>
      <c r="G6" s="371"/>
      <c r="H6" s="375" t="s">
        <v>605</v>
      </c>
      <c r="I6" s="376"/>
      <c r="J6" s="376"/>
      <c r="K6" s="376"/>
      <c r="L6" s="377"/>
      <c r="M6" s="343" t="s">
        <v>605</v>
      </c>
      <c r="N6" s="344"/>
      <c r="O6" s="344"/>
      <c r="P6" s="344"/>
      <c r="Q6" s="344"/>
      <c r="R6" s="343" t="s">
        <v>604</v>
      </c>
      <c r="S6" s="344"/>
      <c r="T6" s="344"/>
      <c r="U6" s="344"/>
      <c r="V6" s="344"/>
      <c r="W6" s="362" t="s">
        <v>1117</v>
      </c>
      <c r="X6" s="363"/>
      <c r="Y6" s="350">
        <v>6</v>
      </c>
      <c r="Z6" s="367">
        <v>1</v>
      </c>
    </row>
    <row r="7" spans="1:26" ht="13.5" customHeight="1">
      <c r="A7" s="369"/>
      <c r="B7" s="21" t="s">
        <v>1125</v>
      </c>
      <c r="C7" s="352" t="s">
        <v>1086</v>
      </c>
      <c r="D7" s="353"/>
      <c r="E7" s="353"/>
      <c r="F7" s="353"/>
      <c r="G7" s="372"/>
      <c r="H7" s="22" t="s">
        <v>646</v>
      </c>
      <c r="I7" s="23" t="s">
        <v>646</v>
      </c>
      <c r="J7" s="23" t="s">
        <v>620</v>
      </c>
      <c r="K7" s="23" t="s">
        <v>16</v>
      </c>
      <c r="L7" s="23" t="s">
        <v>16</v>
      </c>
      <c r="M7" s="22" t="s">
        <v>613</v>
      </c>
      <c r="N7" s="23" t="s">
        <v>662</v>
      </c>
      <c r="O7" s="23" t="s">
        <v>646</v>
      </c>
      <c r="P7" s="23" t="s">
        <v>16</v>
      </c>
      <c r="Q7" s="23" t="s">
        <v>16</v>
      </c>
      <c r="R7" s="111" t="s">
        <v>620</v>
      </c>
      <c r="S7" s="112" t="s">
        <v>642</v>
      </c>
      <c r="T7" s="112" t="s">
        <v>645</v>
      </c>
      <c r="U7" s="23" t="s">
        <v>642</v>
      </c>
      <c r="V7" s="112" t="s">
        <v>16</v>
      </c>
      <c r="W7" s="348"/>
      <c r="X7" s="349"/>
      <c r="Y7" s="351"/>
      <c r="Z7" s="365"/>
    </row>
    <row r="8" spans="1:26" ht="13.5" customHeight="1">
      <c r="A8" s="368">
        <v>6</v>
      </c>
      <c r="B8" s="49" t="s">
        <v>1089</v>
      </c>
      <c r="C8" s="343" t="s">
        <v>628</v>
      </c>
      <c r="D8" s="344"/>
      <c r="E8" s="344"/>
      <c r="F8" s="344"/>
      <c r="G8" s="370"/>
      <c r="H8" s="356" t="s">
        <v>28</v>
      </c>
      <c r="I8" s="357"/>
      <c r="J8" s="357"/>
      <c r="K8" s="357"/>
      <c r="L8" s="357"/>
      <c r="M8" s="343" t="s">
        <v>603</v>
      </c>
      <c r="N8" s="344"/>
      <c r="O8" s="344"/>
      <c r="P8" s="344"/>
      <c r="Q8" s="344"/>
      <c r="R8" s="354" t="s">
        <v>604</v>
      </c>
      <c r="S8" s="355"/>
      <c r="T8" s="355"/>
      <c r="U8" s="344"/>
      <c r="V8" s="355"/>
      <c r="W8" s="346" t="s">
        <v>1092</v>
      </c>
      <c r="X8" s="347"/>
      <c r="Y8" s="361">
        <v>5</v>
      </c>
      <c r="Z8" s="364">
        <v>2</v>
      </c>
    </row>
    <row r="9" spans="1:26" ht="13.5" customHeight="1">
      <c r="A9" s="369"/>
      <c r="B9" s="21" t="s">
        <v>1126</v>
      </c>
      <c r="C9" s="22" t="s">
        <v>644</v>
      </c>
      <c r="D9" s="23" t="s">
        <v>644</v>
      </c>
      <c r="E9" s="23" t="s">
        <v>625</v>
      </c>
      <c r="F9" s="23" t="s">
        <v>16</v>
      </c>
      <c r="G9" s="224" t="s">
        <v>16</v>
      </c>
      <c r="H9" s="352" t="s">
        <v>1086</v>
      </c>
      <c r="I9" s="353"/>
      <c r="J9" s="353"/>
      <c r="K9" s="353"/>
      <c r="L9" s="353"/>
      <c r="M9" s="22" t="s">
        <v>613</v>
      </c>
      <c r="N9" s="23" t="s">
        <v>620</v>
      </c>
      <c r="O9" s="23" t="s">
        <v>632</v>
      </c>
      <c r="P9" s="23" t="s">
        <v>626</v>
      </c>
      <c r="Q9" s="23" t="s">
        <v>415</v>
      </c>
      <c r="R9" s="22" t="s">
        <v>620</v>
      </c>
      <c r="S9" s="23" t="s">
        <v>613</v>
      </c>
      <c r="T9" s="23" t="s">
        <v>626</v>
      </c>
      <c r="U9" s="23" t="s">
        <v>614</v>
      </c>
      <c r="V9" s="23" t="s">
        <v>16</v>
      </c>
      <c r="W9" s="348"/>
      <c r="X9" s="349"/>
      <c r="Y9" s="351"/>
      <c r="Z9" s="365"/>
    </row>
    <row r="10" spans="1:26" ht="13.5" customHeight="1">
      <c r="A10" s="368">
        <v>13</v>
      </c>
      <c r="B10" s="49" t="s">
        <v>247</v>
      </c>
      <c r="C10" s="343" t="s">
        <v>628</v>
      </c>
      <c r="D10" s="344"/>
      <c r="E10" s="344"/>
      <c r="F10" s="344"/>
      <c r="G10" s="370"/>
      <c r="H10" s="378" t="s">
        <v>615</v>
      </c>
      <c r="I10" s="379"/>
      <c r="J10" s="379"/>
      <c r="K10" s="379"/>
      <c r="L10" s="380"/>
      <c r="M10" s="356" t="s">
        <v>28</v>
      </c>
      <c r="N10" s="357"/>
      <c r="O10" s="357"/>
      <c r="P10" s="357"/>
      <c r="Q10" s="357"/>
      <c r="R10" s="354" t="s">
        <v>622</v>
      </c>
      <c r="S10" s="355"/>
      <c r="T10" s="355"/>
      <c r="U10" s="355"/>
      <c r="V10" s="355"/>
      <c r="W10" s="346" t="s">
        <v>686</v>
      </c>
      <c r="X10" s="347"/>
      <c r="Y10" s="361">
        <v>3</v>
      </c>
      <c r="Z10" s="364">
        <v>4</v>
      </c>
    </row>
    <row r="11" spans="1:26" ht="13.5" customHeight="1">
      <c r="A11" s="369"/>
      <c r="B11" s="21" t="s">
        <v>1019</v>
      </c>
      <c r="C11" s="22" t="s">
        <v>610</v>
      </c>
      <c r="D11" s="23" t="s">
        <v>664</v>
      </c>
      <c r="E11" s="23" t="s">
        <v>644</v>
      </c>
      <c r="F11" s="23" t="s">
        <v>16</v>
      </c>
      <c r="G11" s="224" t="s">
        <v>16</v>
      </c>
      <c r="H11" s="22" t="s">
        <v>610</v>
      </c>
      <c r="I11" s="23" t="s">
        <v>625</v>
      </c>
      <c r="J11" s="23" t="s">
        <v>627</v>
      </c>
      <c r="K11" s="23" t="s">
        <v>614</v>
      </c>
      <c r="L11" s="23" t="s">
        <v>420</v>
      </c>
      <c r="M11" s="352" t="s">
        <v>1086</v>
      </c>
      <c r="N11" s="353"/>
      <c r="O11" s="353"/>
      <c r="P11" s="353"/>
      <c r="Q11" s="353"/>
      <c r="R11" s="22" t="s">
        <v>625</v>
      </c>
      <c r="S11" s="23" t="s">
        <v>611</v>
      </c>
      <c r="T11" s="23" t="s">
        <v>618</v>
      </c>
      <c r="U11" s="23" t="s">
        <v>607</v>
      </c>
      <c r="V11" s="23" t="s">
        <v>16</v>
      </c>
      <c r="W11" s="348"/>
      <c r="X11" s="349"/>
      <c r="Y11" s="351"/>
      <c r="Z11" s="365"/>
    </row>
    <row r="12" spans="1:26" ht="13.5" customHeight="1">
      <c r="A12" s="368">
        <v>19</v>
      </c>
      <c r="B12" s="49" t="s">
        <v>1124</v>
      </c>
      <c r="C12" s="343" t="s">
        <v>622</v>
      </c>
      <c r="D12" s="344"/>
      <c r="E12" s="344"/>
      <c r="F12" s="344"/>
      <c r="G12" s="370"/>
      <c r="H12" s="378" t="s">
        <v>622</v>
      </c>
      <c r="I12" s="379"/>
      <c r="J12" s="379"/>
      <c r="K12" s="379"/>
      <c r="L12" s="380"/>
      <c r="M12" s="343" t="s">
        <v>604</v>
      </c>
      <c r="N12" s="344"/>
      <c r="O12" s="344"/>
      <c r="P12" s="344"/>
      <c r="Q12" s="344"/>
      <c r="R12" s="356" t="s">
        <v>28</v>
      </c>
      <c r="S12" s="357"/>
      <c r="T12" s="357"/>
      <c r="U12" s="357"/>
      <c r="V12" s="357"/>
      <c r="W12" s="346" t="s">
        <v>623</v>
      </c>
      <c r="X12" s="347"/>
      <c r="Y12" s="361">
        <v>4</v>
      </c>
      <c r="Z12" s="364">
        <v>3</v>
      </c>
    </row>
    <row r="13" spans="1:26" ht="13.5" customHeight="1">
      <c r="A13" s="369"/>
      <c r="B13" s="21" t="s">
        <v>996</v>
      </c>
      <c r="C13" s="22" t="s">
        <v>625</v>
      </c>
      <c r="D13" s="23" t="s">
        <v>645</v>
      </c>
      <c r="E13" s="23" t="s">
        <v>642</v>
      </c>
      <c r="F13" s="23" t="s">
        <v>645</v>
      </c>
      <c r="G13" s="224" t="s">
        <v>16</v>
      </c>
      <c r="H13" s="22" t="s">
        <v>625</v>
      </c>
      <c r="I13" s="23" t="s">
        <v>610</v>
      </c>
      <c r="J13" s="23" t="s">
        <v>614</v>
      </c>
      <c r="K13" s="23" t="s">
        <v>626</v>
      </c>
      <c r="L13" s="23" t="s">
        <v>16</v>
      </c>
      <c r="M13" s="22" t="s">
        <v>620</v>
      </c>
      <c r="N13" s="23" t="s">
        <v>607</v>
      </c>
      <c r="O13" s="23" t="s">
        <v>609</v>
      </c>
      <c r="P13" s="23" t="s">
        <v>611</v>
      </c>
      <c r="Q13" s="23" t="s">
        <v>16</v>
      </c>
      <c r="R13" s="352" t="s">
        <v>1086</v>
      </c>
      <c r="S13" s="353"/>
      <c r="T13" s="353"/>
      <c r="U13" s="353"/>
      <c r="V13" s="353"/>
      <c r="W13" s="348"/>
      <c r="X13" s="349"/>
      <c r="Y13" s="351"/>
      <c r="Z13" s="365"/>
    </row>
    <row r="14" spans="1:26" ht="13.5" customHeight="1">
      <c r="A14" s="24"/>
      <c r="B14" s="25" t="s">
        <v>12</v>
      </c>
      <c r="C14" s="28" t="s">
        <v>1123</v>
      </c>
      <c r="D14" s="28"/>
      <c r="E14" s="28"/>
      <c r="F14" s="28"/>
      <c r="G14" s="28"/>
      <c r="I14" s="366" t="s">
        <v>634</v>
      </c>
      <c r="J14" s="366"/>
      <c r="K14" s="366"/>
      <c r="L14" s="366"/>
      <c r="M14" s="360"/>
      <c r="N14" s="360"/>
      <c r="O14" s="27"/>
      <c r="P14" s="27"/>
      <c r="Q14" s="28" t="s">
        <v>1122</v>
      </c>
      <c r="R14" s="28"/>
      <c r="S14" s="28"/>
      <c r="T14" s="28"/>
      <c r="U14" s="28"/>
      <c r="V14" s="28"/>
      <c r="W14" s="345" t="s">
        <v>634</v>
      </c>
      <c r="X14" s="345"/>
      <c r="Y14" s="345"/>
      <c r="Z14" s="167"/>
    </row>
    <row r="15" spans="1:26" ht="13.5" customHeight="1">
      <c r="A15" s="24"/>
      <c r="B15" s="25" t="s">
        <v>13</v>
      </c>
      <c r="C15" s="28" t="s">
        <v>1121</v>
      </c>
      <c r="D15" s="28"/>
      <c r="E15" s="28"/>
      <c r="F15" s="28"/>
      <c r="G15" s="28"/>
      <c r="I15" s="366" t="s">
        <v>634</v>
      </c>
      <c r="J15" s="366"/>
      <c r="K15" s="366"/>
      <c r="L15" s="366"/>
      <c r="M15" s="360"/>
      <c r="N15" s="360"/>
      <c r="O15" s="30"/>
      <c r="P15" s="30"/>
      <c r="Q15" s="28" t="s">
        <v>1120</v>
      </c>
      <c r="R15" s="28"/>
      <c r="S15" s="28"/>
      <c r="T15" s="28"/>
      <c r="U15" s="28"/>
      <c r="V15" s="28"/>
      <c r="W15" s="345" t="s">
        <v>634</v>
      </c>
      <c r="X15" s="345"/>
      <c r="Y15" s="345"/>
      <c r="Z15" s="167"/>
    </row>
    <row r="16" spans="1:26" ht="13.5" customHeight="1">
      <c r="A16" s="24"/>
      <c r="B16" s="25" t="s">
        <v>14</v>
      </c>
      <c r="C16" s="28" t="s">
        <v>1119</v>
      </c>
      <c r="D16" s="28"/>
      <c r="E16" s="28"/>
      <c r="F16" s="28"/>
      <c r="G16" s="28"/>
      <c r="I16" s="366" t="s">
        <v>634</v>
      </c>
      <c r="J16" s="366"/>
      <c r="K16" s="366"/>
      <c r="L16" s="366"/>
      <c r="M16" s="360"/>
      <c r="N16" s="360"/>
      <c r="O16" s="27"/>
      <c r="P16" s="27"/>
      <c r="Q16" s="28" t="s">
        <v>1118</v>
      </c>
      <c r="R16" s="28"/>
      <c r="S16" s="28"/>
      <c r="T16" s="28"/>
      <c r="U16" s="28"/>
      <c r="V16" s="28"/>
      <c r="W16" s="345" t="s">
        <v>634</v>
      </c>
      <c r="X16" s="345"/>
      <c r="Y16" s="345"/>
      <c r="Z16" s="167"/>
    </row>
    <row r="17" spans="1:26" ht="13.5" customHeight="1">
      <c r="A17" s="24"/>
      <c r="B17" s="25"/>
      <c r="C17" s="28"/>
      <c r="D17" s="28"/>
      <c r="E17" s="28"/>
      <c r="F17" s="28"/>
      <c r="G17" s="28"/>
      <c r="H17" s="187"/>
      <c r="I17" s="188"/>
      <c r="J17" s="188"/>
      <c r="K17" s="188"/>
      <c r="L17" s="188"/>
      <c r="M17" s="31"/>
      <c r="N17" s="31"/>
      <c r="O17" s="27"/>
      <c r="P17" s="27"/>
      <c r="Q17" s="28"/>
      <c r="R17" s="28"/>
      <c r="S17" s="28"/>
      <c r="T17" s="28"/>
      <c r="U17" s="28"/>
      <c r="V17" s="28"/>
      <c r="W17" s="32"/>
      <c r="X17" s="32"/>
      <c r="Y17" s="32"/>
      <c r="Z17" s="26"/>
    </row>
    <row r="18" spans="1:26" ht="13.5" customHeight="1">
      <c r="A18" s="24"/>
      <c r="B18" s="25"/>
      <c r="C18" s="28"/>
      <c r="D18" s="28"/>
      <c r="E18" s="28"/>
      <c r="F18" s="28"/>
      <c r="G18" s="28"/>
      <c r="H18" s="187"/>
      <c r="I18" s="188"/>
      <c r="J18" s="188"/>
      <c r="K18" s="188"/>
      <c r="L18" s="188"/>
      <c r="M18" s="31"/>
      <c r="N18" s="31"/>
      <c r="O18" s="27"/>
      <c r="P18" s="27"/>
      <c r="Q18" s="28"/>
      <c r="R18" s="28"/>
      <c r="S18" s="28"/>
      <c r="T18" s="28"/>
      <c r="U18" s="28"/>
      <c r="V18" s="28"/>
      <c r="W18" s="32"/>
      <c r="X18" s="32"/>
      <c r="Y18" s="32"/>
      <c r="Z18" s="26"/>
    </row>
    <row r="19" spans="1:26" ht="13.5" customHeight="1">
      <c r="A19" s="33"/>
      <c r="B19" s="34"/>
      <c r="C19" s="34"/>
      <c r="D19" s="34"/>
      <c r="E19" s="34"/>
      <c r="F19" s="34"/>
      <c r="G19" s="34"/>
      <c r="H19" s="34"/>
      <c r="I19" s="34"/>
      <c r="J19" s="34"/>
      <c r="K19" s="34"/>
      <c r="L19" s="34"/>
      <c r="M19" s="34"/>
      <c r="N19" s="34"/>
      <c r="O19" s="34"/>
      <c r="P19" s="34"/>
      <c r="Q19" s="34"/>
      <c r="R19" s="34"/>
      <c r="S19" s="34"/>
      <c r="T19" s="34"/>
      <c r="U19" s="34"/>
      <c r="V19" s="34"/>
      <c r="W19" s="34"/>
      <c r="X19" s="34"/>
      <c r="Y19" s="34"/>
      <c r="Z19" s="34"/>
    </row>
    <row r="20" spans="1:26" ht="15" customHeight="1">
      <c r="A20" s="17" t="s">
        <v>19</v>
      </c>
      <c r="B20" s="18"/>
      <c r="C20" s="18"/>
      <c r="D20" s="18"/>
      <c r="E20" s="18"/>
      <c r="F20" s="18"/>
      <c r="G20" s="18"/>
      <c r="H20" s="18"/>
      <c r="I20" s="18"/>
      <c r="J20" s="18"/>
      <c r="K20" s="18"/>
      <c r="L20" s="18"/>
      <c r="M20" s="18"/>
      <c r="N20" s="18"/>
      <c r="O20" s="18"/>
      <c r="P20" s="18"/>
      <c r="Q20" s="18"/>
      <c r="R20" s="18"/>
      <c r="S20" s="18"/>
      <c r="T20" s="18"/>
      <c r="U20" s="18"/>
      <c r="V20" s="18"/>
      <c r="W20" s="18"/>
      <c r="X20" s="18"/>
      <c r="Y20" s="18"/>
      <c r="Z20" s="18"/>
    </row>
    <row r="21" spans="1:26" ht="13.5" customHeight="1">
      <c r="A21" s="223" t="s">
        <v>6</v>
      </c>
      <c r="B21" s="226" t="s">
        <v>7</v>
      </c>
      <c r="C21" s="341">
        <v>3</v>
      </c>
      <c r="D21" s="342"/>
      <c r="E21" s="342"/>
      <c r="F21" s="342"/>
      <c r="G21" s="373"/>
      <c r="H21" s="341">
        <v>7</v>
      </c>
      <c r="I21" s="342"/>
      <c r="J21" s="342"/>
      <c r="K21" s="342"/>
      <c r="L21" s="342"/>
      <c r="M21" s="341">
        <v>15</v>
      </c>
      <c r="N21" s="342"/>
      <c r="O21" s="342"/>
      <c r="P21" s="342"/>
      <c r="Q21" s="342"/>
      <c r="R21" s="341">
        <v>24</v>
      </c>
      <c r="S21" s="342"/>
      <c r="T21" s="342"/>
      <c r="U21" s="342"/>
      <c r="V21" s="342"/>
      <c r="W21" s="358" t="s">
        <v>8</v>
      </c>
      <c r="X21" s="359"/>
      <c r="Y21" s="222" t="s">
        <v>9</v>
      </c>
      <c r="Z21" s="222" t="s">
        <v>10</v>
      </c>
    </row>
    <row r="22" spans="1:26" ht="13.5" customHeight="1">
      <c r="A22" s="374">
        <v>3</v>
      </c>
      <c r="B22" s="49" t="s">
        <v>1089</v>
      </c>
      <c r="C22" s="356" t="s">
        <v>28</v>
      </c>
      <c r="D22" s="357"/>
      <c r="E22" s="357"/>
      <c r="F22" s="357"/>
      <c r="G22" s="371"/>
      <c r="H22" s="375" t="s">
        <v>605</v>
      </c>
      <c r="I22" s="376"/>
      <c r="J22" s="376"/>
      <c r="K22" s="376"/>
      <c r="L22" s="377"/>
      <c r="M22" s="343" t="s">
        <v>605</v>
      </c>
      <c r="N22" s="344"/>
      <c r="O22" s="344"/>
      <c r="P22" s="344"/>
      <c r="Q22" s="344"/>
      <c r="R22" s="343" t="s">
        <v>604</v>
      </c>
      <c r="S22" s="344"/>
      <c r="T22" s="344"/>
      <c r="U22" s="344"/>
      <c r="V22" s="344"/>
      <c r="W22" s="362" t="s">
        <v>1117</v>
      </c>
      <c r="X22" s="363"/>
      <c r="Y22" s="350">
        <v>6</v>
      </c>
      <c r="Z22" s="367">
        <v>1</v>
      </c>
    </row>
    <row r="23" spans="1:26" ht="13.5" customHeight="1">
      <c r="A23" s="369"/>
      <c r="B23" s="21" t="s">
        <v>1113</v>
      </c>
      <c r="C23" s="352" t="s">
        <v>1086</v>
      </c>
      <c r="D23" s="353"/>
      <c r="E23" s="353"/>
      <c r="F23" s="353"/>
      <c r="G23" s="372"/>
      <c r="H23" s="22" t="s">
        <v>614</v>
      </c>
      <c r="I23" s="23" t="s">
        <v>611</v>
      </c>
      <c r="J23" s="23" t="s">
        <v>696</v>
      </c>
      <c r="K23" s="23" t="s">
        <v>16</v>
      </c>
      <c r="L23" s="23" t="s">
        <v>16</v>
      </c>
      <c r="M23" s="22" t="s">
        <v>609</v>
      </c>
      <c r="N23" s="23" t="s">
        <v>608</v>
      </c>
      <c r="O23" s="23" t="s">
        <v>642</v>
      </c>
      <c r="P23" s="23" t="s">
        <v>16</v>
      </c>
      <c r="Q23" s="23" t="s">
        <v>16</v>
      </c>
      <c r="R23" s="111" t="s">
        <v>614</v>
      </c>
      <c r="S23" s="112" t="s">
        <v>611</v>
      </c>
      <c r="T23" s="112" t="s">
        <v>607</v>
      </c>
      <c r="U23" s="23" t="s">
        <v>608</v>
      </c>
      <c r="V23" s="112" t="s">
        <v>16</v>
      </c>
      <c r="W23" s="348"/>
      <c r="X23" s="349"/>
      <c r="Y23" s="351"/>
      <c r="Z23" s="365"/>
    </row>
    <row r="24" spans="1:26" ht="13.5" customHeight="1">
      <c r="A24" s="368">
        <v>7</v>
      </c>
      <c r="B24" s="49" t="s">
        <v>1115</v>
      </c>
      <c r="C24" s="343" t="s">
        <v>628</v>
      </c>
      <c r="D24" s="344"/>
      <c r="E24" s="344"/>
      <c r="F24" s="344"/>
      <c r="G24" s="370"/>
      <c r="H24" s="356" t="s">
        <v>28</v>
      </c>
      <c r="I24" s="357"/>
      <c r="J24" s="357"/>
      <c r="K24" s="357"/>
      <c r="L24" s="357"/>
      <c r="M24" s="343" t="s">
        <v>605</v>
      </c>
      <c r="N24" s="344"/>
      <c r="O24" s="344"/>
      <c r="P24" s="344"/>
      <c r="Q24" s="344"/>
      <c r="R24" s="354" t="s">
        <v>605</v>
      </c>
      <c r="S24" s="355"/>
      <c r="T24" s="355"/>
      <c r="U24" s="344"/>
      <c r="V24" s="355"/>
      <c r="W24" s="346" t="s">
        <v>1116</v>
      </c>
      <c r="X24" s="347"/>
      <c r="Y24" s="361">
        <v>5</v>
      </c>
      <c r="Z24" s="364">
        <v>2</v>
      </c>
    </row>
    <row r="25" spans="1:26" ht="13.5" customHeight="1">
      <c r="A25" s="369"/>
      <c r="B25" s="21" t="s">
        <v>1114</v>
      </c>
      <c r="C25" s="22" t="s">
        <v>626</v>
      </c>
      <c r="D25" s="23" t="s">
        <v>607</v>
      </c>
      <c r="E25" s="23" t="s">
        <v>695</v>
      </c>
      <c r="F25" s="23" t="s">
        <v>16</v>
      </c>
      <c r="G25" s="224" t="s">
        <v>16</v>
      </c>
      <c r="H25" s="352" t="s">
        <v>1086</v>
      </c>
      <c r="I25" s="353"/>
      <c r="J25" s="353"/>
      <c r="K25" s="353"/>
      <c r="L25" s="353"/>
      <c r="M25" s="22" t="s">
        <v>611</v>
      </c>
      <c r="N25" s="23" t="s">
        <v>614</v>
      </c>
      <c r="O25" s="23" t="s">
        <v>611</v>
      </c>
      <c r="P25" s="23" t="s">
        <v>16</v>
      </c>
      <c r="Q25" s="23" t="s">
        <v>16</v>
      </c>
      <c r="R25" s="22" t="s">
        <v>608</v>
      </c>
      <c r="S25" s="23" t="s">
        <v>614</v>
      </c>
      <c r="T25" s="23" t="s">
        <v>620</v>
      </c>
      <c r="U25" s="23" t="s">
        <v>16</v>
      </c>
      <c r="V25" s="23" t="s">
        <v>16</v>
      </c>
      <c r="W25" s="348"/>
      <c r="X25" s="349"/>
      <c r="Y25" s="351"/>
      <c r="Z25" s="365"/>
    </row>
    <row r="26" spans="1:26" ht="13.5" customHeight="1">
      <c r="A26" s="368">
        <v>15</v>
      </c>
      <c r="B26" s="49" t="s">
        <v>128</v>
      </c>
      <c r="C26" s="343" t="s">
        <v>628</v>
      </c>
      <c r="D26" s="344"/>
      <c r="E26" s="344"/>
      <c r="F26" s="344"/>
      <c r="G26" s="370"/>
      <c r="H26" s="378" t="s">
        <v>628</v>
      </c>
      <c r="I26" s="379"/>
      <c r="J26" s="379"/>
      <c r="K26" s="379"/>
      <c r="L26" s="380"/>
      <c r="M26" s="356" t="s">
        <v>28</v>
      </c>
      <c r="N26" s="357"/>
      <c r="O26" s="357"/>
      <c r="P26" s="357"/>
      <c r="Q26" s="357"/>
      <c r="R26" s="354" t="s">
        <v>603</v>
      </c>
      <c r="S26" s="355"/>
      <c r="T26" s="355"/>
      <c r="U26" s="355"/>
      <c r="V26" s="355"/>
      <c r="W26" s="346" t="s">
        <v>1103</v>
      </c>
      <c r="X26" s="347"/>
      <c r="Y26" s="361">
        <v>4</v>
      </c>
      <c r="Z26" s="364">
        <v>3</v>
      </c>
    </row>
    <row r="27" spans="1:26" ht="13.5" customHeight="1">
      <c r="A27" s="369"/>
      <c r="B27" s="21" t="s">
        <v>1045</v>
      </c>
      <c r="C27" s="22" t="s">
        <v>618</v>
      </c>
      <c r="D27" s="23" t="s">
        <v>617</v>
      </c>
      <c r="E27" s="23" t="s">
        <v>645</v>
      </c>
      <c r="F27" s="23" t="s">
        <v>16</v>
      </c>
      <c r="G27" s="224" t="s">
        <v>16</v>
      </c>
      <c r="H27" s="22" t="s">
        <v>607</v>
      </c>
      <c r="I27" s="23" t="s">
        <v>626</v>
      </c>
      <c r="J27" s="23" t="s">
        <v>607</v>
      </c>
      <c r="K27" s="23" t="s">
        <v>16</v>
      </c>
      <c r="L27" s="23" t="s">
        <v>16</v>
      </c>
      <c r="M27" s="352" t="s">
        <v>1086</v>
      </c>
      <c r="N27" s="353"/>
      <c r="O27" s="353"/>
      <c r="P27" s="353"/>
      <c r="Q27" s="353"/>
      <c r="R27" s="22" t="s">
        <v>620</v>
      </c>
      <c r="S27" s="23" t="s">
        <v>610</v>
      </c>
      <c r="T27" s="23" t="s">
        <v>620</v>
      </c>
      <c r="U27" s="23" t="s">
        <v>626</v>
      </c>
      <c r="V27" s="23" t="s">
        <v>412</v>
      </c>
      <c r="W27" s="348"/>
      <c r="X27" s="349"/>
      <c r="Y27" s="351"/>
      <c r="Z27" s="365"/>
    </row>
    <row r="28" spans="1:26" ht="13.5" customHeight="1">
      <c r="A28" s="368">
        <v>24</v>
      </c>
      <c r="B28" s="49" t="s">
        <v>1112</v>
      </c>
      <c r="C28" s="343" t="s">
        <v>622</v>
      </c>
      <c r="D28" s="344"/>
      <c r="E28" s="344"/>
      <c r="F28" s="344"/>
      <c r="G28" s="370"/>
      <c r="H28" s="378" t="s">
        <v>628</v>
      </c>
      <c r="I28" s="379"/>
      <c r="J28" s="379"/>
      <c r="K28" s="379"/>
      <c r="L28" s="380"/>
      <c r="M28" s="343" t="s">
        <v>615</v>
      </c>
      <c r="N28" s="344"/>
      <c r="O28" s="344"/>
      <c r="P28" s="344"/>
      <c r="Q28" s="344"/>
      <c r="R28" s="356" t="s">
        <v>28</v>
      </c>
      <c r="S28" s="357"/>
      <c r="T28" s="357"/>
      <c r="U28" s="357"/>
      <c r="V28" s="357"/>
      <c r="W28" s="346" t="s">
        <v>686</v>
      </c>
      <c r="X28" s="347"/>
      <c r="Y28" s="361">
        <v>3</v>
      </c>
      <c r="Z28" s="364">
        <v>4</v>
      </c>
    </row>
    <row r="29" spans="1:26" ht="13.5" customHeight="1">
      <c r="A29" s="369"/>
      <c r="B29" s="21" t="s">
        <v>984</v>
      </c>
      <c r="C29" s="22" t="s">
        <v>626</v>
      </c>
      <c r="D29" s="23" t="s">
        <v>607</v>
      </c>
      <c r="E29" s="23" t="s">
        <v>611</v>
      </c>
      <c r="F29" s="23" t="s">
        <v>617</v>
      </c>
      <c r="G29" s="224" t="s">
        <v>16</v>
      </c>
      <c r="H29" s="22" t="s">
        <v>617</v>
      </c>
      <c r="I29" s="23" t="s">
        <v>626</v>
      </c>
      <c r="J29" s="23" t="s">
        <v>625</v>
      </c>
      <c r="K29" s="23" t="s">
        <v>16</v>
      </c>
      <c r="L29" s="23" t="s">
        <v>16</v>
      </c>
      <c r="M29" s="22" t="s">
        <v>625</v>
      </c>
      <c r="N29" s="23" t="s">
        <v>613</v>
      </c>
      <c r="O29" s="23" t="s">
        <v>625</v>
      </c>
      <c r="P29" s="23" t="s">
        <v>614</v>
      </c>
      <c r="Q29" s="23" t="s">
        <v>418</v>
      </c>
      <c r="R29" s="352" t="s">
        <v>1086</v>
      </c>
      <c r="S29" s="353"/>
      <c r="T29" s="353"/>
      <c r="U29" s="353"/>
      <c r="V29" s="353"/>
      <c r="W29" s="348"/>
      <c r="X29" s="349"/>
      <c r="Y29" s="351"/>
      <c r="Z29" s="365"/>
    </row>
    <row r="30" spans="1:26" ht="13.5" customHeight="1">
      <c r="A30" s="24"/>
      <c r="B30" s="25" t="s">
        <v>12</v>
      </c>
      <c r="C30" s="28" t="s">
        <v>1111</v>
      </c>
      <c r="D30" s="28"/>
      <c r="E30" s="28"/>
      <c r="F30" s="28"/>
      <c r="G30" s="28"/>
      <c r="H30" s="187"/>
      <c r="I30" s="366" t="s">
        <v>634</v>
      </c>
      <c r="J30" s="366"/>
      <c r="K30" s="366"/>
      <c r="L30" s="366"/>
      <c r="M30" s="360"/>
      <c r="N30" s="360"/>
      <c r="O30" s="27"/>
      <c r="P30" s="27"/>
      <c r="Q30" s="28" t="s">
        <v>1110</v>
      </c>
      <c r="R30" s="28"/>
      <c r="S30" s="28"/>
      <c r="T30" s="28"/>
      <c r="U30" s="28"/>
      <c r="V30" s="28"/>
      <c r="W30" s="345" t="s">
        <v>634</v>
      </c>
      <c r="X30" s="345"/>
      <c r="Y30" s="345"/>
      <c r="Z30" s="167"/>
    </row>
    <row r="31" spans="1:26" ht="13.5" customHeight="1">
      <c r="A31" s="24"/>
      <c r="B31" s="25" t="s">
        <v>13</v>
      </c>
      <c r="C31" s="28" t="s">
        <v>1109</v>
      </c>
      <c r="D31" s="28"/>
      <c r="E31" s="28"/>
      <c r="F31" s="28"/>
      <c r="G31" s="28"/>
      <c r="H31" s="187"/>
      <c r="I31" s="366" t="s">
        <v>634</v>
      </c>
      <c r="J31" s="366"/>
      <c r="K31" s="366"/>
      <c r="L31" s="366"/>
      <c r="M31" s="360"/>
      <c r="N31" s="360"/>
      <c r="O31" s="30"/>
      <c r="P31" s="30"/>
      <c r="Q31" s="28" t="s">
        <v>1108</v>
      </c>
      <c r="R31" s="28"/>
      <c r="S31" s="28"/>
      <c r="T31" s="28"/>
      <c r="U31" s="28"/>
      <c r="V31" s="28"/>
      <c r="W31" s="345" t="s">
        <v>634</v>
      </c>
      <c r="X31" s="345"/>
      <c r="Y31" s="345"/>
      <c r="Z31" s="167"/>
    </row>
    <row r="32" spans="1:26" ht="13.5" customHeight="1">
      <c r="A32" s="24"/>
      <c r="B32" s="25" t="s">
        <v>14</v>
      </c>
      <c r="C32" s="28" t="s">
        <v>1107</v>
      </c>
      <c r="D32" s="28"/>
      <c r="E32" s="28"/>
      <c r="F32" s="28"/>
      <c r="G32" s="28"/>
      <c r="H32" s="187"/>
      <c r="I32" s="366" t="s">
        <v>634</v>
      </c>
      <c r="J32" s="366"/>
      <c r="K32" s="366"/>
      <c r="L32" s="366"/>
      <c r="M32" s="360"/>
      <c r="N32" s="360"/>
      <c r="O32" s="27"/>
      <c r="P32" s="27"/>
      <c r="Q32" s="28" t="s">
        <v>1106</v>
      </c>
      <c r="R32" s="28"/>
      <c r="S32" s="28"/>
      <c r="T32" s="28"/>
      <c r="U32" s="28"/>
      <c r="V32" s="28"/>
      <c r="W32" s="345" t="s">
        <v>634</v>
      </c>
      <c r="X32" s="345"/>
      <c r="Y32" s="345"/>
      <c r="Z32" s="167"/>
    </row>
    <row r="33" spans="1:26" ht="13.5" customHeight="1">
      <c r="A33" s="24"/>
      <c r="B33" s="25"/>
      <c r="C33" s="28"/>
      <c r="D33" s="28"/>
      <c r="E33" s="28"/>
      <c r="F33" s="28"/>
      <c r="G33" s="28"/>
      <c r="H33" s="187"/>
      <c r="I33" s="188"/>
      <c r="J33" s="188"/>
      <c r="K33" s="188"/>
      <c r="L33" s="188"/>
      <c r="M33" s="31"/>
      <c r="N33" s="31"/>
      <c r="O33" s="27"/>
      <c r="P33" s="27"/>
      <c r="Q33" s="28"/>
      <c r="R33" s="28"/>
      <c r="S33" s="28"/>
      <c r="T33" s="28"/>
      <c r="U33" s="28"/>
      <c r="V33" s="28"/>
      <c r="W33" s="32"/>
      <c r="X33" s="32"/>
      <c r="Y33" s="32"/>
      <c r="Z33" s="26"/>
    </row>
    <row r="34" spans="1:26" ht="13.5" customHeight="1">
      <c r="A34" s="24"/>
      <c r="B34" s="25"/>
      <c r="C34" s="28"/>
      <c r="D34" s="28"/>
      <c r="E34" s="28"/>
      <c r="F34" s="28"/>
      <c r="G34" s="28"/>
      <c r="H34" s="187"/>
      <c r="I34" s="188"/>
      <c r="J34" s="188"/>
      <c r="K34" s="188"/>
      <c r="L34" s="188"/>
      <c r="M34" s="31"/>
      <c r="N34" s="31"/>
      <c r="O34" s="27"/>
      <c r="P34" s="27"/>
      <c r="Q34" s="28"/>
      <c r="R34" s="28"/>
      <c r="S34" s="28"/>
      <c r="T34" s="28"/>
      <c r="U34" s="28"/>
      <c r="V34" s="28"/>
      <c r="W34" s="32"/>
      <c r="X34" s="32"/>
      <c r="Y34" s="32"/>
      <c r="Z34" s="26"/>
    </row>
    <row r="35" spans="1:26" ht="13.5" customHeight="1">
      <c r="A35" s="36"/>
      <c r="B35" s="37"/>
      <c r="C35" s="38"/>
      <c r="D35" s="38"/>
      <c r="E35" s="38"/>
      <c r="F35" s="38"/>
      <c r="G35" s="38"/>
      <c r="H35" s="38"/>
      <c r="I35" s="38"/>
      <c r="J35" s="38"/>
      <c r="K35" s="38"/>
      <c r="L35" s="38"/>
      <c r="M35" s="38"/>
      <c r="N35" s="38"/>
      <c r="O35" s="38"/>
      <c r="P35" s="38"/>
      <c r="Q35" s="38"/>
      <c r="R35" s="38"/>
      <c r="S35" s="38"/>
      <c r="T35" s="38"/>
      <c r="U35" s="38"/>
      <c r="V35" s="38"/>
      <c r="W35" s="35"/>
      <c r="X35" s="35"/>
      <c r="Y35" s="35"/>
      <c r="Z35" s="35"/>
    </row>
    <row r="36" spans="1:26" ht="15" customHeight="1">
      <c r="A36" s="17" t="s">
        <v>20</v>
      </c>
      <c r="B36" s="18"/>
      <c r="C36" s="18"/>
      <c r="D36" s="18"/>
      <c r="E36" s="18"/>
      <c r="F36" s="18"/>
      <c r="G36" s="18"/>
      <c r="H36" s="18"/>
      <c r="I36" s="18"/>
      <c r="J36" s="18"/>
      <c r="K36" s="18"/>
      <c r="L36" s="18"/>
      <c r="M36" s="18"/>
      <c r="N36" s="18"/>
      <c r="O36" s="18"/>
      <c r="P36" s="18"/>
      <c r="Q36" s="18"/>
      <c r="R36" s="18"/>
      <c r="S36" s="18"/>
      <c r="T36" s="18"/>
      <c r="U36" s="18"/>
      <c r="V36" s="18"/>
      <c r="W36" s="18"/>
      <c r="X36" s="18"/>
      <c r="Y36" s="18"/>
      <c r="Z36" s="18"/>
    </row>
    <row r="37" spans="1:26" ht="13.5" customHeight="1">
      <c r="A37" s="223" t="s">
        <v>6</v>
      </c>
      <c r="B37" s="226" t="s">
        <v>7</v>
      </c>
      <c r="C37" s="341">
        <v>4</v>
      </c>
      <c r="D37" s="342"/>
      <c r="E37" s="342"/>
      <c r="F37" s="342"/>
      <c r="G37" s="373"/>
      <c r="H37" s="341">
        <v>10</v>
      </c>
      <c r="I37" s="342"/>
      <c r="J37" s="342"/>
      <c r="K37" s="342"/>
      <c r="L37" s="342"/>
      <c r="M37" s="341">
        <v>14</v>
      </c>
      <c r="N37" s="342"/>
      <c r="O37" s="342"/>
      <c r="P37" s="342"/>
      <c r="Q37" s="342"/>
      <c r="R37" s="341">
        <v>25</v>
      </c>
      <c r="S37" s="342"/>
      <c r="T37" s="342"/>
      <c r="U37" s="342"/>
      <c r="V37" s="342"/>
      <c r="W37" s="358" t="s">
        <v>8</v>
      </c>
      <c r="X37" s="359"/>
      <c r="Y37" s="222" t="s">
        <v>9</v>
      </c>
      <c r="Z37" s="222" t="s">
        <v>10</v>
      </c>
    </row>
    <row r="38" spans="1:26" ht="13.5" customHeight="1">
      <c r="A38" s="374">
        <v>4</v>
      </c>
      <c r="B38" s="49" t="s">
        <v>273</v>
      </c>
      <c r="C38" s="356" t="s">
        <v>28</v>
      </c>
      <c r="D38" s="357"/>
      <c r="E38" s="357"/>
      <c r="F38" s="357"/>
      <c r="G38" s="371"/>
      <c r="H38" s="343" t="s">
        <v>615</v>
      </c>
      <c r="I38" s="344"/>
      <c r="J38" s="344"/>
      <c r="K38" s="344"/>
      <c r="L38" s="344"/>
      <c r="M38" s="343" t="s">
        <v>605</v>
      </c>
      <c r="N38" s="344"/>
      <c r="O38" s="344"/>
      <c r="P38" s="344"/>
      <c r="Q38" s="344"/>
      <c r="R38" s="343" t="s">
        <v>605</v>
      </c>
      <c r="S38" s="344"/>
      <c r="T38" s="344"/>
      <c r="U38" s="344"/>
      <c r="V38" s="344"/>
      <c r="W38" s="362" t="s">
        <v>1105</v>
      </c>
      <c r="X38" s="363"/>
      <c r="Y38" s="350">
        <v>5</v>
      </c>
      <c r="Z38" s="367">
        <v>2</v>
      </c>
    </row>
    <row r="39" spans="1:26" ht="13.5" customHeight="1">
      <c r="A39" s="369"/>
      <c r="B39" s="21" t="s">
        <v>1102</v>
      </c>
      <c r="C39" s="352" t="s">
        <v>1086</v>
      </c>
      <c r="D39" s="353"/>
      <c r="E39" s="353"/>
      <c r="F39" s="353"/>
      <c r="G39" s="372"/>
      <c r="H39" s="22" t="s">
        <v>613</v>
      </c>
      <c r="I39" s="23" t="s">
        <v>609</v>
      </c>
      <c r="J39" s="23" t="s">
        <v>645</v>
      </c>
      <c r="K39" s="23" t="s">
        <v>625</v>
      </c>
      <c r="L39" s="23" t="s">
        <v>420</v>
      </c>
      <c r="M39" s="22" t="s">
        <v>614</v>
      </c>
      <c r="N39" s="23" t="s">
        <v>611</v>
      </c>
      <c r="O39" s="23" t="s">
        <v>642</v>
      </c>
      <c r="P39" s="23" t="s">
        <v>16</v>
      </c>
      <c r="Q39" s="23" t="s">
        <v>16</v>
      </c>
      <c r="R39" s="111" t="s">
        <v>609</v>
      </c>
      <c r="S39" s="112" t="s">
        <v>608</v>
      </c>
      <c r="T39" s="112" t="s">
        <v>620</v>
      </c>
      <c r="U39" s="23" t="s">
        <v>16</v>
      </c>
      <c r="V39" s="112" t="s">
        <v>16</v>
      </c>
      <c r="W39" s="348"/>
      <c r="X39" s="349"/>
      <c r="Y39" s="351"/>
      <c r="Z39" s="365"/>
    </row>
    <row r="40" spans="1:26" ht="13.5" customHeight="1">
      <c r="A40" s="368">
        <v>10</v>
      </c>
      <c r="B40" s="49" t="s">
        <v>1089</v>
      </c>
      <c r="C40" s="343" t="s">
        <v>603</v>
      </c>
      <c r="D40" s="344"/>
      <c r="E40" s="344"/>
      <c r="F40" s="344"/>
      <c r="G40" s="370"/>
      <c r="H40" s="356" t="s">
        <v>28</v>
      </c>
      <c r="I40" s="357"/>
      <c r="J40" s="357"/>
      <c r="K40" s="357"/>
      <c r="L40" s="357"/>
      <c r="M40" s="343" t="s">
        <v>605</v>
      </c>
      <c r="N40" s="344"/>
      <c r="O40" s="344"/>
      <c r="P40" s="344"/>
      <c r="Q40" s="344"/>
      <c r="R40" s="354" t="s">
        <v>605</v>
      </c>
      <c r="S40" s="355"/>
      <c r="T40" s="355"/>
      <c r="U40" s="344"/>
      <c r="V40" s="355"/>
      <c r="W40" s="346" t="s">
        <v>653</v>
      </c>
      <c r="X40" s="347"/>
      <c r="Y40" s="361">
        <v>6</v>
      </c>
      <c r="Z40" s="364">
        <v>1</v>
      </c>
    </row>
    <row r="41" spans="1:26" ht="13.5" customHeight="1">
      <c r="A41" s="369"/>
      <c r="B41" s="21" t="s">
        <v>1104</v>
      </c>
      <c r="C41" s="22" t="s">
        <v>610</v>
      </c>
      <c r="D41" s="23" t="s">
        <v>618</v>
      </c>
      <c r="E41" s="23" t="s">
        <v>642</v>
      </c>
      <c r="F41" s="23" t="s">
        <v>620</v>
      </c>
      <c r="G41" s="224" t="s">
        <v>415</v>
      </c>
      <c r="H41" s="352" t="s">
        <v>1086</v>
      </c>
      <c r="I41" s="353"/>
      <c r="J41" s="353"/>
      <c r="K41" s="353"/>
      <c r="L41" s="353"/>
      <c r="M41" s="22" t="s">
        <v>646</v>
      </c>
      <c r="N41" s="23" t="s">
        <v>613</v>
      </c>
      <c r="O41" s="23" t="s">
        <v>646</v>
      </c>
      <c r="P41" s="23" t="s">
        <v>16</v>
      </c>
      <c r="Q41" s="23" t="s">
        <v>16</v>
      </c>
      <c r="R41" s="22" t="s">
        <v>627</v>
      </c>
      <c r="S41" s="23" t="s">
        <v>611</v>
      </c>
      <c r="T41" s="23" t="s">
        <v>642</v>
      </c>
      <c r="U41" s="23" t="s">
        <v>16</v>
      </c>
      <c r="V41" s="23" t="s">
        <v>16</v>
      </c>
      <c r="W41" s="348"/>
      <c r="X41" s="349"/>
      <c r="Y41" s="351"/>
      <c r="Z41" s="365"/>
    </row>
    <row r="42" spans="1:26" ht="13.5" customHeight="1">
      <c r="A42" s="368">
        <v>14</v>
      </c>
      <c r="B42" s="49" t="s">
        <v>263</v>
      </c>
      <c r="C42" s="343" t="s">
        <v>628</v>
      </c>
      <c r="D42" s="344"/>
      <c r="E42" s="344"/>
      <c r="F42" s="344"/>
      <c r="G42" s="370"/>
      <c r="H42" s="343" t="s">
        <v>628</v>
      </c>
      <c r="I42" s="344"/>
      <c r="J42" s="344"/>
      <c r="K42" s="344"/>
      <c r="L42" s="344"/>
      <c r="M42" s="356" t="s">
        <v>28</v>
      </c>
      <c r="N42" s="357"/>
      <c r="O42" s="357"/>
      <c r="P42" s="357"/>
      <c r="Q42" s="357"/>
      <c r="R42" s="354" t="s">
        <v>603</v>
      </c>
      <c r="S42" s="355"/>
      <c r="T42" s="355"/>
      <c r="U42" s="355"/>
      <c r="V42" s="355"/>
      <c r="W42" s="346" t="s">
        <v>1103</v>
      </c>
      <c r="X42" s="347"/>
      <c r="Y42" s="361">
        <v>4</v>
      </c>
      <c r="Z42" s="364">
        <v>3</v>
      </c>
    </row>
    <row r="43" spans="1:26" ht="13.5" customHeight="1">
      <c r="A43" s="369"/>
      <c r="B43" s="21" t="s">
        <v>1028</v>
      </c>
      <c r="C43" s="22" t="s">
        <v>626</v>
      </c>
      <c r="D43" s="23" t="s">
        <v>607</v>
      </c>
      <c r="E43" s="23" t="s">
        <v>645</v>
      </c>
      <c r="F43" s="23" t="s">
        <v>16</v>
      </c>
      <c r="G43" s="224" t="s">
        <v>16</v>
      </c>
      <c r="H43" s="22" t="s">
        <v>644</v>
      </c>
      <c r="I43" s="23" t="s">
        <v>610</v>
      </c>
      <c r="J43" s="23" t="s">
        <v>644</v>
      </c>
      <c r="K43" s="23" t="s">
        <v>16</v>
      </c>
      <c r="L43" s="23" t="s">
        <v>16</v>
      </c>
      <c r="M43" s="352" t="s">
        <v>1086</v>
      </c>
      <c r="N43" s="353"/>
      <c r="O43" s="353"/>
      <c r="P43" s="353"/>
      <c r="Q43" s="353"/>
      <c r="R43" s="22" t="s">
        <v>617</v>
      </c>
      <c r="S43" s="23" t="s">
        <v>1101</v>
      </c>
      <c r="T43" s="23" t="s">
        <v>614</v>
      </c>
      <c r="U43" s="23" t="s">
        <v>610</v>
      </c>
      <c r="V43" s="23" t="s">
        <v>421</v>
      </c>
      <c r="W43" s="348"/>
      <c r="X43" s="349"/>
      <c r="Y43" s="351"/>
      <c r="Z43" s="365"/>
    </row>
    <row r="44" spans="1:26" ht="13.5" customHeight="1">
      <c r="A44" s="368">
        <v>25</v>
      </c>
      <c r="B44" s="49" t="s">
        <v>121</v>
      </c>
      <c r="C44" s="343" t="s">
        <v>628</v>
      </c>
      <c r="D44" s="344"/>
      <c r="E44" s="344"/>
      <c r="F44" s="344"/>
      <c r="G44" s="370"/>
      <c r="H44" s="343" t="s">
        <v>628</v>
      </c>
      <c r="I44" s="344"/>
      <c r="J44" s="344"/>
      <c r="K44" s="344"/>
      <c r="L44" s="344"/>
      <c r="M44" s="343" t="s">
        <v>615</v>
      </c>
      <c r="N44" s="344"/>
      <c r="O44" s="344"/>
      <c r="P44" s="344"/>
      <c r="Q44" s="344"/>
      <c r="R44" s="356" t="s">
        <v>28</v>
      </c>
      <c r="S44" s="357"/>
      <c r="T44" s="357"/>
      <c r="U44" s="357"/>
      <c r="V44" s="357"/>
      <c r="W44" s="346" t="s">
        <v>629</v>
      </c>
      <c r="X44" s="347"/>
      <c r="Y44" s="361">
        <v>3</v>
      </c>
      <c r="Z44" s="364">
        <v>4</v>
      </c>
    </row>
    <row r="45" spans="1:26" ht="13.5" customHeight="1">
      <c r="A45" s="369"/>
      <c r="B45" s="21" t="s">
        <v>1058</v>
      </c>
      <c r="C45" s="22" t="s">
        <v>618</v>
      </c>
      <c r="D45" s="23" t="s">
        <v>617</v>
      </c>
      <c r="E45" s="23" t="s">
        <v>625</v>
      </c>
      <c r="F45" s="23" t="s">
        <v>16</v>
      </c>
      <c r="G45" s="224" t="s">
        <v>16</v>
      </c>
      <c r="H45" s="22" t="s">
        <v>632</v>
      </c>
      <c r="I45" s="23" t="s">
        <v>607</v>
      </c>
      <c r="J45" s="23" t="s">
        <v>645</v>
      </c>
      <c r="K45" s="23" t="s">
        <v>16</v>
      </c>
      <c r="L45" s="23" t="s">
        <v>16</v>
      </c>
      <c r="M45" s="22" t="s">
        <v>608</v>
      </c>
      <c r="N45" s="23" t="s">
        <v>1100</v>
      </c>
      <c r="O45" s="23" t="s">
        <v>626</v>
      </c>
      <c r="P45" s="23" t="s">
        <v>613</v>
      </c>
      <c r="Q45" s="23" t="s">
        <v>419</v>
      </c>
      <c r="R45" s="352" t="s">
        <v>1086</v>
      </c>
      <c r="S45" s="353"/>
      <c r="T45" s="353"/>
      <c r="U45" s="353"/>
      <c r="V45" s="353"/>
      <c r="W45" s="348"/>
      <c r="X45" s="349"/>
      <c r="Y45" s="351"/>
      <c r="Z45" s="365"/>
    </row>
    <row r="46" spans="1:26" ht="13.5" customHeight="1">
      <c r="A46" s="24"/>
      <c r="B46" s="25" t="s">
        <v>12</v>
      </c>
      <c r="C46" s="28" t="s">
        <v>1099</v>
      </c>
      <c r="D46" s="28"/>
      <c r="E46" s="28"/>
      <c r="F46" s="28"/>
      <c r="G46" s="28"/>
      <c r="H46" s="28"/>
      <c r="I46" s="366" t="s">
        <v>634</v>
      </c>
      <c r="J46" s="366"/>
      <c r="K46" s="366"/>
      <c r="L46" s="366"/>
      <c r="M46" s="360"/>
      <c r="N46" s="360"/>
      <c r="O46" s="27"/>
      <c r="P46" s="27"/>
      <c r="Q46" s="28" t="s">
        <v>1098</v>
      </c>
      <c r="R46" s="28"/>
      <c r="S46" s="28"/>
      <c r="T46" s="28"/>
      <c r="U46" s="28"/>
      <c r="V46" s="28"/>
      <c r="W46" s="345" t="s">
        <v>634</v>
      </c>
      <c r="X46" s="345"/>
      <c r="Y46" s="345"/>
      <c r="Z46" s="167"/>
    </row>
    <row r="47" spans="1:26" ht="13.5" customHeight="1">
      <c r="A47" s="24"/>
      <c r="B47" s="25" t="s">
        <v>13</v>
      </c>
      <c r="C47" s="28" t="s">
        <v>1097</v>
      </c>
      <c r="D47" s="28"/>
      <c r="E47" s="28"/>
      <c r="F47" s="28"/>
      <c r="G47" s="28"/>
      <c r="H47" s="28"/>
      <c r="I47" s="366" t="s">
        <v>634</v>
      </c>
      <c r="J47" s="366"/>
      <c r="K47" s="366"/>
      <c r="L47" s="366"/>
      <c r="M47" s="360"/>
      <c r="N47" s="360"/>
      <c r="O47" s="30"/>
      <c r="P47" s="30"/>
      <c r="Q47" s="28" t="s">
        <v>1096</v>
      </c>
      <c r="R47" s="28"/>
      <c r="S47" s="28"/>
      <c r="T47" s="28"/>
      <c r="U47" s="28"/>
      <c r="V47" s="28"/>
      <c r="W47" s="345" t="s">
        <v>634</v>
      </c>
      <c r="X47" s="345"/>
      <c r="Y47" s="345"/>
      <c r="Z47" s="167"/>
    </row>
    <row r="48" spans="1:26" ht="13.5" customHeight="1">
      <c r="A48" s="24"/>
      <c r="B48" s="25" t="s">
        <v>14</v>
      </c>
      <c r="C48" s="28" t="s">
        <v>1095</v>
      </c>
      <c r="D48" s="28"/>
      <c r="E48" s="28"/>
      <c r="F48" s="28"/>
      <c r="G48" s="28"/>
      <c r="H48" s="28"/>
      <c r="I48" s="366" t="s">
        <v>634</v>
      </c>
      <c r="J48" s="366"/>
      <c r="K48" s="366"/>
      <c r="L48" s="366"/>
      <c r="M48" s="360"/>
      <c r="N48" s="360"/>
      <c r="O48" s="27"/>
      <c r="P48" s="27"/>
      <c r="Q48" s="28" t="s">
        <v>1094</v>
      </c>
      <c r="R48" s="28"/>
      <c r="S48" s="28"/>
      <c r="T48" s="28"/>
      <c r="U48" s="28"/>
      <c r="V48" s="28"/>
      <c r="W48" s="345" t="s">
        <v>634</v>
      </c>
      <c r="X48" s="345"/>
      <c r="Y48" s="345"/>
      <c r="Z48" s="167"/>
    </row>
    <row r="49" spans="1:26" ht="13.5" customHeight="1">
      <c r="A49" s="24"/>
      <c r="B49" s="25"/>
      <c r="C49" s="28"/>
      <c r="D49" s="28"/>
      <c r="E49" s="28"/>
      <c r="F49" s="28"/>
      <c r="G49" s="28"/>
      <c r="H49" s="28"/>
      <c r="I49" s="29"/>
      <c r="J49" s="29"/>
      <c r="K49" s="29"/>
      <c r="L49" s="29"/>
      <c r="M49" s="31"/>
      <c r="N49" s="31"/>
      <c r="O49" s="27"/>
      <c r="P49" s="27"/>
      <c r="Q49" s="28"/>
      <c r="R49" s="28"/>
      <c r="S49" s="28"/>
      <c r="T49" s="28"/>
      <c r="U49" s="28"/>
      <c r="V49" s="28"/>
      <c r="W49" s="32"/>
      <c r="X49" s="32"/>
      <c r="Y49" s="32"/>
      <c r="Z49" s="26"/>
    </row>
    <row r="50" spans="1:26" ht="13.5" customHeight="1">
      <c r="A50" s="24"/>
      <c r="B50" s="25"/>
      <c r="C50" s="28"/>
      <c r="D50" s="28"/>
      <c r="E50" s="28"/>
      <c r="F50" s="28"/>
      <c r="G50" s="28"/>
      <c r="H50" s="28"/>
      <c r="I50" s="29"/>
      <c r="J50" s="29"/>
      <c r="K50" s="29"/>
      <c r="L50" s="29"/>
      <c r="M50" s="31"/>
      <c r="N50" s="31"/>
      <c r="O50" s="27"/>
      <c r="P50" s="27"/>
      <c r="Q50" s="28"/>
      <c r="R50" s="28"/>
      <c r="S50" s="28"/>
      <c r="T50" s="28"/>
      <c r="U50" s="28"/>
      <c r="V50" s="28"/>
      <c r="W50" s="32"/>
      <c r="X50" s="32"/>
      <c r="Y50" s="32"/>
      <c r="Z50" s="26"/>
    </row>
    <row r="51" spans="1:26" ht="13.5" customHeight="1">
      <c r="A51" s="39"/>
      <c r="B51" s="40"/>
      <c r="C51" s="41"/>
      <c r="D51" s="41"/>
      <c r="E51" s="41"/>
      <c r="F51" s="41"/>
      <c r="G51" s="41"/>
      <c r="H51" s="42"/>
      <c r="I51" s="42"/>
      <c r="J51" s="42"/>
      <c r="K51" s="42"/>
      <c r="L51" s="42"/>
      <c r="M51" s="42"/>
      <c r="N51" s="42"/>
      <c r="O51" s="42"/>
      <c r="P51" s="42"/>
      <c r="Q51" s="42"/>
      <c r="R51" s="42"/>
      <c r="S51" s="42"/>
      <c r="T51" s="42"/>
      <c r="U51" s="42"/>
      <c r="V51" s="42"/>
      <c r="W51" s="43"/>
      <c r="X51" s="44"/>
      <c r="Y51" s="45"/>
      <c r="Z51" s="20"/>
    </row>
    <row r="52" spans="1:26" ht="15" customHeight="1">
      <c r="A52" s="17" t="s">
        <v>21</v>
      </c>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3.5" customHeight="1">
      <c r="A53" s="223" t="s">
        <v>6</v>
      </c>
      <c r="B53" s="226" t="s">
        <v>7</v>
      </c>
      <c r="C53" s="341">
        <v>5</v>
      </c>
      <c r="D53" s="342"/>
      <c r="E53" s="342"/>
      <c r="F53" s="342"/>
      <c r="G53" s="373"/>
      <c r="H53" s="341">
        <v>8</v>
      </c>
      <c r="I53" s="342"/>
      <c r="J53" s="342"/>
      <c r="K53" s="342"/>
      <c r="L53" s="342"/>
      <c r="M53" s="341">
        <v>11</v>
      </c>
      <c r="N53" s="342"/>
      <c r="O53" s="342"/>
      <c r="P53" s="342"/>
      <c r="Q53" s="342"/>
      <c r="R53" s="341">
        <v>23</v>
      </c>
      <c r="S53" s="342"/>
      <c r="T53" s="342"/>
      <c r="U53" s="342"/>
      <c r="V53" s="342"/>
      <c r="W53" s="358" t="s">
        <v>8</v>
      </c>
      <c r="X53" s="359"/>
      <c r="Y53" s="222" t="s">
        <v>9</v>
      </c>
      <c r="Z53" s="222" t="s">
        <v>10</v>
      </c>
    </row>
    <row r="54" spans="1:26" ht="13.5" customHeight="1">
      <c r="A54" s="374">
        <v>5</v>
      </c>
      <c r="B54" s="49" t="s">
        <v>1089</v>
      </c>
      <c r="C54" s="356" t="s">
        <v>28</v>
      </c>
      <c r="D54" s="357"/>
      <c r="E54" s="357"/>
      <c r="F54" s="357"/>
      <c r="G54" s="371"/>
      <c r="H54" s="343" t="s">
        <v>604</v>
      </c>
      <c r="I54" s="344"/>
      <c r="J54" s="344"/>
      <c r="K54" s="344"/>
      <c r="L54" s="344"/>
      <c r="M54" s="343" t="s">
        <v>604</v>
      </c>
      <c r="N54" s="344"/>
      <c r="O54" s="344"/>
      <c r="P54" s="344"/>
      <c r="Q54" s="344"/>
      <c r="R54" s="343" t="s">
        <v>603</v>
      </c>
      <c r="S54" s="344"/>
      <c r="T54" s="344"/>
      <c r="U54" s="344"/>
      <c r="V54" s="344"/>
      <c r="W54" s="362" t="s">
        <v>1093</v>
      </c>
      <c r="X54" s="363"/>
      <c r="Y54" s="350">
        <v>6</v>
      </c>
      <c r="Z54" s="367">
        <v>1</v>
      </c>
    </row>
    <row r="55" spans="1:26" ht="13.5" customHeight="1">
      <c r="A55" s="369"/>
      <c r="B55" s="21" t="s">
        <v>1088</v>
      </c>
      <c r="C55" s="352" t="s">
        <v>1086</v>
      </c>
      <c r="D55" s="353"/>
      <c r="E55" s="353"/>
      <c r="F55" s="353"/>
      <c r="G55" s="372"/>
      <c r="H55" s="22" t="s">
        <v>613</v>
      </c>
      <c r="I55" s="23" t="s">
        <v>610</v>
      </c>
      <c r="J55" s="23" t="s">
        <v>614</v>
      </c>
      <c r="K55" s="23" t="s">
        <v>612</v>
      </c>
      <c r="L55" s="23" t="s">
        <v>16</v>
      </c>
      <c r="M55" s="22" t="s">
        <v>625</v>
      </c>
      <c r="N55" s="23" t="s">
        <v>609</v>
      </c>
      <c r="O55" s="23" t="s">
        <v>613</v>
      </c>
      <c r="P55" s="23" t="s">
        <v>608</v>
      </c>
      <c r="Q55" s="23" t="s">
        <v>16</v>
      </c>
      <c r="R55" s="111" t="s">
        <v>620</v>
      </c>
      <c r="S55" s="112" t="s">
        <v>611</v>
      </c>
      <c r="T55" s="112" t="s">
        <v>626</v>
      </c>
      <c r="U55" s="23" t="s">
        <v>625</v>
      </c>
      <c r="V55" s="112" t="s">
        <v>412</v>
      </c>
      <c r="W55" s="348"/>
      <c r="X55" s="349"/>
      <c r="Y55" s="351"/>
      <c r="Z55" s="365"/>
    </row>
    <row r="56" spans="1:26" ht="13.5" customHeight="1">
      <c r="A56" s="368">
        <v>8</v>
      </c>
      <c r="B56" s="49" t="s">
        <v>247</v>
      </c>
      <c r="C56" s="343" t="s">
        <v>622</v>
      </c>
      <c r="D56" s="344"/>
      <c r="E56" s="344"/>
      <c r="F56" s="344"/>
      <c r="G56" s="370"/>
      <c r="H56" s="356" t="s">
        <v>28</v>
      </c>
      <c r="I56" s="357"/>
      <c r="J56" s="357"/>
      <c r="K56" s="357"/>
      <c r="L56" s="357"/>
      <c r="M56" s="343" t="s">
        <v>615</v>
      </c>
      <c r="N56" s="344"/>
      <c r="O56" s="344"/>
      <c r="P56" s="344"/>
      <c r="Q56" s="344"/>
      <c r="R56" s="354" t="s">
        <v>605</v>
      </c>
      <c r="S56" s="355"/>
      <c r="T56" s="355"/>
      <c r="U56" s="344"/>
      <c r="V56" s="355"/>
      <c r="W56" s="346" t="s">
        <v>1092</v>
      </c>
      <c r="X56" s="347"/>
      <c r="Y56" s="361">
        <v>4</v>
      </c>
      <c r="Z56" s="364">
        <v>3</v>
      </c>
    </row>
    <row r="57" spans="1:26" ht="13.5" customHeight="1">
      <c r="A57" s="369"/>
      <c r="B57" s="21" t="s">
        <v>1091</v>
      </c>
      <c r="C57" s="22" t="s">
        <v>610</v>
      </c>
      <c r="D57" s="23" t="s">
        <v>613</v>
      </c>
      <c r="E57" s="23" t="s">
        <v>626</v>
      </c>
      <c r="F57" s="23" t="s">
        <v>630</v>
      </c>
      <c r="G57" s="224" t="s">
        <v>16</v>
      </c>
      <c r="H57" s="352" t="s">
        <v>1086</v>
      </c>
      <c r="I57" s="353"/>
      <c r="J57" s="353"/>
      <c r="K57" s="353"/>
      <c r="L57" s="353"/>
      <c r="M57" s="22" t="s">
        <v>620</v>
      </c>
      <c r="N57" s="23" t="s">
        <v>610</v>
      </c>
      <c r="O57" s="23" t="s">
        <v>645</v>
      </c>
      <c r="P57" s="23" t="s">
        <v>611</v>
      </c>
      <c r="Q57" s="23" t="s">
        <v>414</v>
      </c>
      <c r="R57" s="22" t="s">
        <v>614</v>
      </c>
      <c r="S57" s="23" t="s">
        <v>614</v>
      </c>
      <c r="T57" s="23" t="s">
        <v>620</v>
      </c>
      <c r="U57" s="23" t="s">
        <v>16</v>
      </c>
      <c r="V57" s="23" t="s">
        <v>16</v>
      </c>
      <c r="W57" s="348"/>
      <c r="X57" s="349"/>
      <c r="Y57" s="351"/>
      <c r="Z57" s="365"/>
    </row>
    <row r="58" spans="1:26" ht="13.5" customHeight="1">
      <c r="A58" s="368">
        <v>11</v>
      </c>
      <c r="B58" s="49" t="s">
        <v>257</v>
      </c>
      <c r="C58" s="343" t="s">
        <v>622</v>
      </c>
      <c r="D58" s="344"/>
      <c r="E58" s="344"/>
      <c r="F58" s="344"/>
      <c r="G58" s="370"/>
      <c r="H58" s="343" t="s">
        <v>603</v>
      </c>
      <c r="I58" s="344"/>
      <c r="J58" s="344"/>
      <c r="K58" s="344"/>
      <c r="L58" s="344"/>
      <c r="M58" s="356" t="s">
        <v>28</v>
      </c>
      <c r="N58" s="357"/>
      <c r="O58" s="357"/>
      <c r="P58" s="357"/>
      <c r="Q58" s="357"/>
      <c r="R58" s="354" t="s">
        <v>603</v>
      </c>
      <c r="S58" s="355"/>
      <c r="T58" s="355"/>
      <c r="U58" s="355"/>
      <c r="V58" s="355"/>
      <c r="W58" s="346" t="s">
        <v>1090</v>
      </c>
      <c r="X58" s="347"/>
      <c r="Y58" s="361">
        <v>5</v>
      </c>
      <c r="Z58" s="364">
        <v>2</v>
      </c>
    </row>
    <row r="59" spans="1:26" ht="13.5" customHeight="1">
      <c r="A59" s="369"/>
      <c r="B59" s="21" t="s">
        <v>1073</v>
      </c>
      <c r="C59" s="22" t="s">
        <v>620</v>
      </c>
      <c r="D59" s="23" t="s">
        <v>618</v>
      </c>
      <c r="E59" s="23" t="s">
        <v>610</v>
      </c>
      <c r="F59" s="23" t="s">
        <v>617</v>
      </c>
      <c r="G59" s="224" t="s">
        <v>16</v>
      </c>
      <c r="H59" s="22" t="s">
        <v>625</v>
      </c>
      <c r="I59" s="23" t="s">
        <v>613</v>
      </c>
      <c r="J59" s="23" t="s">
        <v>642</v>
      </c>
      <c r="K59" s="23" t="s">
        <v>607</v>
      </c>
      <c r="L59" s="23" t="s">
        <v>411</v>
      </c>
      <c r="M59" s="352" t="s">
        <v>1086</v>
      </c>
      <c r="N59" s="353"/>
      <c r="O59" s="353"/>
      <c r="P59" s="353"/>
      <c r="Q59" s="353"/>
      <c r="R59" s="22" t="s">
        <v>610</v>
      </c>
      <c r="S59" s="23" t="s">
        <v>611</v>
      </c>
      <c r="T59" s="23" t="s">
        <v>609</v>
      </c>
      <c r="U59" s="23" t="s">
        <v>610</v>
      </c>
      <c r="V59" s="23" t="s">
        <v>415</v>
      </c>
      <c r="W59" s="348"/>
      <c r="X59" s="349"/>
      <c r="Y59" s="351"/>
      <c r="Z59" s="365"/>
    </row>
    <row r="60" spans="1:26" ht="13.5" customHeight="1">
      <c r="A60" s="368">
        <v>23</v>
      </c>
      <c r="B60" s="49" t="s">
        <v>270</v>
      </c>
      <c r="C60" s="343" t="s">
        <v>615</v>
      </c>
      <c r="D60" s="344"/>
      <c r="E60" s="344"/>
      <c r="F60" s="344"/>
      <c r="G60" s="370"/>
      <c r="H60" s="343" t="s">
        <v>628</v>
      </c>
      <c r="I60" s="344"/>
      <c r="J60" s="344"/>
      <c r="K60" s="344"/>
      <c r="L60" s="344"/>
      <c r="M60" s="343" t="s">
        <v>615</v>
      </c>
      <c r="N60" s="344"/>
      <c r="O60" s="344"/>
      <c r="P60" s="344"/>
      <c r="Q60" s="344"/>
      <c r="R60" s="356" t="s">
        <v>28</v>
      </c>
      <c r="S60" s="357"/>
      <c r="T60" s="357"/>
      <c r="U60" s="357"/>
      <c r="V60" s="357"/>
      <c r="W60" s="346" t="s">
        <v>1087</v>
      </c>
      <c r="X60" s="347"/>
      <c r="Y60" s="361">
        <v>3</v>
      </c>
      <c r="Z60" s="364">
        <v>4</v>
      </c>
    </row>
    <row r="61" spans="1:26" ht="13.5" customHeight="1">
      <c r="A61" s="369"/>
      <c r="B61" s="21" t="s">
        <v>1002</v>
      </c>
      <c r="C61" s="22" t="s">
        <v>625</v>
      </c>
      <c r="D61" s="23" t="s">
        <v>607</v>
      </c>
      <c r="E61" s="23" t="s">
        <v>614</v>
      </c>
      <c r="F61" s="23" t="s">
        <v>620</v>
      </c>
      <c r="G61" s="224" t="s">
        <v>418</v>
      </c>
      <c r="H61" s="22" t="s">
        <v>626</v>
      </c>
      <c r="I61" s="23" t="s">
        <v>626</v>
      </c>
      <c r="J61" s="23" t="s">
        <v>625</v>
      </c>
      <c r="K61" s="23" t="s">
        <v>16</v>
      </c>
      <c r="L61" s="23" t="s">
        <v>16</v>
      </c>
      <c r="M61" s="22" t="s">
        <v>613</v>
      </c>
      <c r="N61" s="23" t="s">
        <v>607</v>
      </c>
      <c r="O61" s="23" t="s">
        <v>618</v>
      </c>
      <c r="P61" s="23" t="s">
        <v>613</v>
      </c>
      <c r="Q61" s="23" t="s">
        <v>420</v>
      </c>
      <c r="R61" s="352" t="s">
        <v>1086</v>
      </c>
      <c r="S61" s="353"/>
      <c r="T61" s="353"/>
      <c r="U61" s="353"/>
      <c r="V61" s="353"/>
      <c r="W61" s="348"/>
      <c r="X61" s="349"/>
      <c r="Y61" s="351"/>
      <c r="Z61" s="365"/>
    </row>
    <row r="62" spans="1:26" s="13" customFormat="1" ht="13.5" customHeight="1">
      <c r="A62" s="24"/>
      <c r="B62" s="25" t="s">
        <v>12</v>
      </c>
      <c r="C62" s="28" t="s">
        <v>1085</v>
      </c>
      <c r="D62" s="28"/>
      <c r="E62" s="28"/>
      <c r="F62" s="28"/>
      <c r="G62" s="28"/>
      <c r="H62" s="28"/>
      <c r="I62" s="366" t="s">
        <v>634</v>
      </c>
      <c r="J62" s="366"/>
      <c r="K62" s="366"/>
      <c r="L62" s="366"/>
      <c r="M62" s="360"/>
      <c r="N62" s="360"/>
      <c r="O62" s="27"/>
      <c r="P62" s="27"/>
      <c r="Q62" s="28" t="s">
        <v>1084</v>
      </c>
      <c r="R62" s="28"/>
      <c r="S62" s="28"/>
      <c r="T62" s="28"/>
      <c r="U62" s="28"/>
      <c r="V62" s="28"/>
      <c r="W62" s="345" t="s">
        <v>634</v>
      </c>
      <c r="X62" s="345"/>
      <c r="Y62" s="345"/>
      <c r="Z62" s="167"/>
    </row>
    <row r="63" spans="1:26" s="13" customFormat="1" ht="13.5" customHeight="1">
      <c r="A63" s="24"/>
      <c r="B63" s="25" t="s">
        <v>13</v>
      </c>
      <c r="C63" s="28" t="s">
        <v>1083</v>
      </c>
      <c r="D63" s="28"/>
      <c r="E63" s="28"/>
      <c r="F63" s="28"/>
      <c r="G63" s="28"/>
      <c r="H63" s="28"/>
      <c r="I63" s="366" t="s">
        <v>634</v>
      </c>
      <c r="J63" s="366"/>
      <c r="K63" s="366"/>
      <c r="L63" s="366"/>
      <c r="M63" s="360"/>
      <c r="N63" s="360"/>
      <c r="O63" s="30"/>
      <c r="P63" s="30"/>
      <c r="Q63" s="28" t="s">
        <v>1082</v>
      </c>
      <c r="R63" s="28"/>
      <c r="S63" s="28"/>
      <c r="T63" s="28"/>
      <c r="U63" s="28"/>
      <c r="V63" s="28"/>
      <c r="W63" s="345" t="s">
        <v>634</v>
      </c>
      <c r="X63" s="345"/>
      <c r="Y63" s="345"/>
      <c r="Z63" s="167"/>
    </row>
    <row r="64" spans="1:26" s="13" customFormat="1" ht="13.5" customHeight="1">
      <c r="A64" s="24"/>
      <c r="B64" s="25" t="s">
        <v>14</v>
      </c>
      <c r="C64" s="28" t="s">
        <v>1081</v>
      </c>
      <c r="D64" s="28"/>
      <c r="E64" s="28"/>
      <c r="F64" s="28"/>
      <c r="G64" s="28"/>
      <c r="H64" s="28"/>
      <c r="I64" s="366" t="s">
        <v>634</v>
      </c>
      <c r="J64" s="366"/>
      <c r="K64" s="366"/>
      <c r="L64" s="366"/>
      <c r="M64" s="360"/>
      <c r="N64" s="360"/>
      <c r="O64" s="27"/>
      <c r="P64" s="27"/>
      <c r="Q64" s="28" t="s">
        <v>1080</v>
      </c>
      <c r="R64" s="28"/>
      <c r="S64" s="28"/>
      <c r="T64" s="28"/>
      <c r="U64" s="28"/>
      <c r="V64" s="28"/>
      <c r="W64" s="345" t="s">
        <v>634</v>
      </c>
      <c r="X64" s="345"/>
      <c r="Y64" s="345"/>
      <c r="Z64" s="167"/>
    </row>
  </sheetData>
  <sheetProtection sheet="1" formatCells="0" formatColumns="0" formatRows="0" insertColumns="0" insertRows="0" deleteColumns="0" deleteRows="0" autoFilter="0" pivotTables="0"/>
  <mergeCells count="203">
    <mergeCell ref="A40:A41"/>
    <mergeCell ref="A1:Z1"/>
    <mergeCell ref="W6:X7"/>
    <mergeCell ref="C5:G5"/>
    <mergeCell ref="C6:G6"/>
    <mergeCell ref="A8:A9"/>
    <mergeCell ref="C12:G12"/>
    <mergeCell ref="A12:A13"/>
    <mergeCell ref="H12:L12"/>
    <mergeCell ref="C10:G10"/>
    <mergeCell ref="Z8:Z9"/>
    <mergeCell ref="Z12:Z13"/>
    <mergeCell ref="Y8:Y9"/>
    <mergeCell ref="A6:A7"/>
    <mergeCell ref="A10:A11"/>
    <mergeCell ref="Z10:Z11"/>
    <mergeCell ref="M11:Q11"/>
    <mergeCell ref="M12:Q12"/>
    <mergeCell ref="C8:G8"/>
    <mergeCell ref="H8:L8"/>
    <mergeCell ref="W21:X21"/>
    <mergeCell ref="W22:X23"/>
    <mergeCell ref="Y22:Y23"/>
    <mergeCell ref="Z24:Z25"/>
    <mergeCell ref="I14:L14"/>
    <mergeCell ref="M14:N14"/>
    <mergeCell ref="I16:L16"/>
    <mergeCell ref="Z40:Z41"/>
    <mergeCell ref="Y26:Y27"/>
    <mergeCell ref="W24:X25"/>
    <mergeCell ref="W30:Y30"/>
    <mergeCell ref="W28:X29"/>
    <mergeCell ref="Y28:Y29"/>
    <mergeCell ref="H41:L41"/>
    <mergeCell ref="C42:G42"/>
    <mergeCell ref="H42:L42"/>
    <mergeCell ref="C40:G40"/>
    <mergeCell ref="H40:L40"/>
    <mergeCell ref="C21:G21"/>
    <mergeCell ref="C22:G22"/>
    <mergeCell ref="C23:G23"/>
    <mergeCell ref="C44:G44"/>
    <mergeCell ref="H44:L44"/>
    <mergeCell ref="M16:N16"/>
    <mergeCell ref="H26:L26"/>
    <mergeCell ref="C38:G38"/>
    <mergeCell ref="C37:G37"/>
    <mergeCell ref="H38:L38"/>
    <mergeCell ref="I30:L30"/>
    <mergeCell ref="I32:L32"/>
    <mergeCell ref="C39:G39"/>
    <mergeCell ref="M15:N15"/>
    <mergeCell ref="H24:L24"/>
    <mergeCell ref="I31:L31"/>
    <mergeCell ref="M26:Q26"/>
    <mergeCell ref="H25:L25"/>
    <mergeCell ref="M30:N30"/>
    <mergeCell ref="M24:Q24"/>
    <mergeCell ref="M27:Q27"/>
    <mergeCell ref="M21:Q21"/>
    <mergeCell ref="H21:L21"/>
    <mergeCell ref="Z6:Z7"/>
    <mergeCell ref="Y6:Y7"/>
    <mergeCell ref="R13:V13"/>
    <mergeCell ref="R12:V12"/>
    <mergeCell ref="M6:Q6"/>
    <mergeCell ref="R6:V6"/>
    <mergeCell ref="M10:Q10"/>
    <mergeCell ref="R8:V8"/>
    <mergeCell ref="H5:L5"/>
    <mergeCell ref="C7:G7"/>
    <mergeCell ref="H6:L6"/>
    <mergeCell ref="W5:X5"/>
    <mergeCell ref="R10:V10"/>
    <mergeCell ref="M8:Q8"/>
    <mergeCell ref="M5:Q5"/>
    <mergeCell ref="R5:V5"/>
    <mergeCell ref="H9:L9"/>
    <mergeCell ref="H10:L10"/>
    <mergeCell ref="Y24:Y25"/>
    <mergeCell ref="Y38:Y39"/>
    <mergeCell ref="Z38:Z39"/>
    <mergeCell ref="A26:A27"/>
    <mergeCell ref="W26:X27"/>
    <mergeCell ref="C26:G26"/>
    <mergeCell ref="M38:Q38"/>
    <mergeCell ref="H37:L37"/>
    <mergeCell ref="Z28:Z29"/>
    <mergeCell ref="Z26:Z27"/>
    <mergeCell ref="Z22:Z23"/>
    <mergeCell ref="A42:A43"/>
    <mergeCell ref="A44:A45"/>
    <mergeCell ref="A58:A59"/>
    <mergeCell ref="A54:A55"/>
    <mergeCell ref="A56:A57"/>
    <mergeCell ref="A24:A25"/>
    <mergeCell ref="C24:G24"/>
    <mergeCell ref="A38:A39"/>
    <mergeCell ref="W15:Y15"/>
    <mergeCell ref="W16:Y16"/>
    <mergeCell ref="W8:X9"/>
    <mergeCell ref="W10:X11"/>
    <mergeCell ref="W12:X13"/>
    <mergeCell ref="Y12:Y13"/>
    <mergeCell ref="W14:Y14"/>
    <mergeCell ref="Y10:Y11"/>
    <mergeCell ref="A22:A23"/>
    <mergeCell ref="H22:L22"/>
    <mergeCell ref="I15:L15"/>
    <mergeCell ref="M44:Q44"/>
    <mergeCell ref="M22:Q22"/>
    <mergeCell ref="M31:N31"/>
    <mergeCell ref="A28:A29"/>
    <mergeCell ref="C28:G28"/>
    <mergeCell ref="H28:L28"/>
    <mergeCell ref="M28:Q28"/>
    <mergeCell ref="R21:V21"/>
    <mergeCell ref="R24:V24"/>
    <mergeCell ref="R22:V22"/>
    <mergeCell ref="R29:V29"/>
    <mergeCell ref="R38:V38"/>
    <mergeCell ref="R28:V28"/>
    <mergeCell ref="R26:V26"/>
    <mergeCell ref="R37:V37"/>
    <mergeCell ref="M48:N48"/>
    <mergeCell ref="M46:N46"/>
    <mergeCell ref="C54:G54"/>
    <mergeCell ref="C56:G56"/>
    <mergeCell ref="H56:L56"/>
    <mergeCell ref="I46:L46"/>
    <mergeCell ref="C55:G55"/>
    <mergeCell ref="M47:N47"/>
    <mergeCell ref="C53:G53"/>
    <mergeCell ref="I47:L47"/>
    <mergeCell ref="A60:A61"/>
    <mergeCell ref="C60:G60"/>
    <mergeCell ref="H60:L60"/>
    <mergeCell ref="H54:L54"/>
    <mergeCell ref="I48:L48"/>
    <mergeCell ref="H53:L53"/>
    <mergeCell ref="C58:G58"/>
    <mergeCell ref="H58:L58"/>
    <mergeCell ref="H57:L57"/>
    <mergeCell ref="M60:Q60"/>
    <mergeCell ref="I64:L64"/>
    <mergeCell ref="M64:N64"/>
    <mergeCell ref="M62:N62"/>
    <mergeCell ref="Z60:Z61"/>
    <mergeCell ref="I63:L63"/>
    <mergeCell ref="M63:N63"/>
    <mergeCell ref="R61:V61"/>
    <mergeCell ref="R60:V60"/>
    <mergeCell ref="W60:X61"/>
    <mergeCell ref="Y60:Y61"/>
    <mergeCell ref="W63:Y63"/>
    <mergeCell ref="W62:Y62"/>
    <mergeCell ref="I62:L62"/>
    <mergeCell ref="Z58:Z59"/>
    <mergeCell ref="W54:X55"/>
    <mergeCell ref="Z54:Z55"/>
    <mergeCell ref="Z56:Z57"/>
    <mergeCell ref="Y58:Y59"/>
    <mergeCell ref="Y56:Y57"/>
    <mergeCell ref="W31:Y31"/>
    <mergeCell ref="W32:Y32"/>
    <mergeCell ref="M43:Q43"/>
    <mergeCell ref="W37:X37"/>
    <mergeCell ref="Y40:Y41"/>
    <mergeCell ref="R40:V40"/>
    <mergeCell ref="R42:V42"/>
    <mergeCell ref="M42:Q42"/>
    <mergeCell ref="M37:Q37"/>
    <mergeCell ref="M40:Q40"/>
    <mergeCell ref="M32:N32"/>
    <mergeCell ref="Y44:Y45"/>
    <mergeCell ref="W38:X39"/>
    <mergeCell ref="Z42:Z43"/>
    <mergeCell ref="W44:X45"/>
    <mergeCell ref="Y42:Y43"/>
    <mergeCell ref="W42:X43"/>
    <mergeCell ref="W40:X41"/>
    <mergeCell ref="Z44:Z45"/>
    <mergeCell ref="R44:V44"/>
    <mergeCell ref="R58:V58"/>
    <mergeCell ref="R56:V56"/>
    <mergeCell ref="R54:V54"/>
    <mergeCell ref="M58:Q58"/>
    <mergeCell ref="W46:Y46"/>
    <mergeCell ref="R45:V45"/>
    <mergeCell ref="W53:X53"/>
    <mergeCell ref="W47:Y47"/>
    <mergeCell ref="W48:Y48"/>
    <mergeCell ref="W56:X57"/>
    <mergeCell ref="E2:R2"/>
    <mergeCell ref="U2:Z2"/>
    <mergeCell ref="R53:V53"/>
    <mergeCell ref="M54:Q54"/>
    <mergeCell ref="W64:Y64"/>
    <mergeCell ref="W58:X59"/>
    <mergeCell ref="Y54:Y55"/>
    <mergeCell ref="M59:Q59"/>
    <mergeCell ref="M53:Q53"/>
    <mergeCell ref="M56:Q56"/>
  </mergeCells>
  <conditionalFormatting sqref="Z6:Z13 Z22:Z29 Z38:Z45 Z54:Z61">
    <cfRule type="cellIs" priority="63" dxfId="346" operator="equal" stopIfTrue="1">
      <formula>1</formula>
    </cfRule>
    <cfRule type="cellIs" priority="64" dxfId="347" operator="equal" stopIfTrue="1">
      <formula>2</formula>
    </cfRule>
  </conditionalFormatting>
  <printOptions horizontalCentered="1"/>
  <pageMargins left="0.1968503937007874" right="0.1968503937007874" top="0.5905511811023623" bottom="0.5905511811023623" header="0" footer="0"/>
  <pageSetup horizontalDpi="600" verticalDpi="600" orientation="portrait" paperSize="9" scale="86" r:id="rId1"/>
  <colBreaks count="1" manualBreakCount="1">
    <brk id="41" max="201" man="1"/>
  </colBreaks>
</worksheet>
</file>

<file path=xl/worksheets/sheet26.xml><?xml version="1.0" encoding="utf-8"?>
<worksheet xmlns="http://schemas.openxmlformats.org/spreadsheetml/2006/main" xmlns:r="http://schemas.openxmlformats.org/officeDocument/2006/relationships">
  <sheetPr codeName="List19">
    <tabColor rgb="FFFF0066"/>
  </sheetPr>
  <dimension ref="A1:S35"/>
  <sheetViews>
    <sheetView showGridLines="0" view="pageBreakPreview" zoomScale="80" zoomScaleNormal="75" zoomScaleSheetLayoutView="80" zoomScalePageLayoutView="0" workbookViewId="0" topLeftCell="A1">
      <selection activeCell="H17" sqref="H17"/>
    </sheetView>
  </sheetViews>
  <sheetFormatPr defaultColWidth="9.00390625" defaultRowHeight="12.75"/>
  <cols>
    <col min="1" max="1" width="3.875" style="98" customWidth="1"/>
    <col min="2" max="2" width="4.125" style="81" customWidth="1"/>
    <col min="3" max="3" width="35.00390625" style="78" customWidth="1"/>
    <col min="4" max="4" width="4.875" style="79" customWidth="1"/>
    <col min="5" max="8" width="22.75390625" style="78" customWidth="1"/>
    <col min="9" max="9" width="0.875" style="78" customWidth="1"/>
    <col min="10" max="16384" width="9.125" style="78" customWidth="1"/>
  </cols>
  <sheetData>
    <row r="1" spans="1:9" ht="27.75" customHeight="1">
      <c r="A1" s="382" t="s">
        <v>64</v>
      </c>
      <c r="B1" s="382"/>
      <c r="C1" s="382"/>
      <c r="D1" s="382"/>
      <c r="E1" s="382"/>
      <c r="F1" s="382"/>
      <c r="G1" s="382"/>
      <c r="H1" s="382"/>
      <c r="I1" s="251"/>
    </row>
    <row r="2" spans="1:12" ht="18.75">
      <c r="A2" s="339" t="s">
        <v>1141</v>
      </c>
      <c r="B2" s="339"/>
      <c r="C2" s="339"/>
      <c r="D2" s="339"/>
      <c r="E2" s="339"/>
      <c r="F2" s="339"/>
      <c r="G2" s="339"/>
      <c r="H2" s="339"/>
      <c r="I2" s="250"/>
      <c r="J2" s="15"/>
      <c r="K2" s="15"/>
      <c r="L2" s="15"/>
    </row>
    <row r="3" spans="3:13" ht="15.75">
      <c r="C3" s="79"/>
      <c r="D3" s="82"/>
      <c r="G3" s="113"/>
      <c r="H3" s="75" t="s">
        <v>424</v>
      </c>
      <c r="I3" s="75"/>
      <c r="J3" s="75"/>
      <c r="K3" s="75"/>
      <c r="L3" s="75"/>
      <c r="M3" s="75"/>
    </row>
    <row r="4" spans="1:9" ht="15" customHeight="1">
      <c r="A4" s="127">
        <v>1</v>
      </c>
      <c r="B4" s="115">
        <v>2</v>
      </c>
      <c r="C4" s="116" t="s">
        <v>1140</v>
      </c>
      <c r="D4" s="117"/>
      <c r="E4" s="117"/>
      <c r="F4" s="117"/>
      <c r="G4" s="238"/>
      <c r="H4" s="118"/>
      <c r="I4" s="117"/>
    </row>
    <row r="5" spans="1:9" ht="15" customHeight="1">
      <c r="A5" s="127"/>
      <c r="B5" s="119"/>
      <c r="C5" s="117"/>
      <c r="D5" s="383">
        <v>81</v>
      </c>
      <c r="E5" s="120" t="s">
        <v>1125</v>
      </c>
      <c r="F5" s="117"/>
      <c r="G5" s="118"/>
      <c r="H5" s="118"/>
      <c r="I5" s="117"/>
    </row>
    <row r="6" spans="1:19" ht="15" customHeight="1">
      <c r="A6" s="127">
        <v>2</v>
      </c>
      <c r="B6" s="115">
        <v>7</v>
      </c>
      <c r="C6" s="121" t="s">
        <v>1139</v>
      </c>
      <c r="D6" s="384"/>
      <c r="E6" s="88" t="s">
        <v>1138</v>
      </c>
      <c r="F6" s="117"/>
      <c r="G6" s="117"/>
      <c r="H6" s="117"/>
      <c r="I6" s="117"/>
      <c r="K6" s="322"/>
      <c r="L6" s="322"/>
      <c r="M6" s="322"/>
      <c r="N6" s="322"/>
      <c r="O6" s="322"/>
      <c r="P6" s="322"/>
      <c r="Q6" s="322"/>
      <c r="R6" s="322"/>
      <c r="S6" s="322"/>
    </row>
    <row r="7" spans="1:19" ht="15" customHeight="1">
      <c r="A7" s="127"/>
      <c r="B7" s="119"/>
      <c r="C7" s="117"/>
      <c r="D7" s="122"/>
      <c r="E7" s="387">
        <v>85</v>
      </c>
      <c r="F7" s="123" t="s">
        <v>1125</v>
      </c>
      <c r="G7" s="117"/>
      <c r="H7" s="117"/>
      <c r="I7" s="117"/>
      <c r="K7" s="322"/>
      <c r="L7" s="322"/>
      <c r="M7" s="322"/>
      <c r="N7" s="322"/>
      <c r="O7" s="322"/>
      <c r="P7" s="322"/>
      <c r="Q7" s="322"/>
      <c r="R7" s="322"/>
      <c r="S7" s="322"/>
    </row>
    <row r="8" spans="1:19" ht="15" customHeight="1">
      <c r="A8" s="127">
        <v>3</v>
      </c>
      <c r="B8" s="115">
        <v>11</v>
      </c>
      <c r="C8" s="121" t="s">
        <v>1079</v>
      </c>
      <c r="D8" s="122"/>
      <c r="E8" s="387"/>
      <c r="F8" s="88" t="s">
        <v>1137</v>
      </c>
      <c r="G8" s="124"/>
      <c r="H8" s="117"/>
      <c r="I8" s="117"/>
      <c r="K8" s="322"/>
      <c r="L8" s="322"/>
      <c r="M8" s="322"/>
      <c r="N8" s="322"/>
      <c r="O8" s="322"/>
      <c r="P8" s="322"/>
      <c r="Q8" s="322"/>
      <c r="R8" s="322"/>
      <c r="S8" s="322"/>
    </row>
    <row r="9" spans="1:19" ht="15" customHeight="1">
      <c r="A9" s="127"/>
      <c r="B9" s="119"/>
      <c r="C9" s="117"/>
      <c r="D9" s="383">
        <v>82</v>
      </c>
      <c r="E9" s="120" t="s">
        <v>1073</v>
      </c>
      <c r="F9" s="125"/>
      <c r="G9" s="124"/>
      <c r="H9" s="117"/>
      <c r="I9" s="117"/>
      <c r="K9" s="322"/>
      <c r="L9" s="322"/>
      <c r="M9" s="322"/>
      <c r="N9" s="322"/>
      <c r="O9" s="322"/>
      <c r="P9" s="322"/>
      <c r="Q9" s="322"/>
      <c r="R9" s="322"/>
      <c r="S9" s="322"/>
    </row>
    <row r="10" spans="1:19" ht="15" customHeight="1">
      <c r="A10" s="127">
        <v>4</v>
      </c>
      <c r="B10" s="115">
        <v>10</v>
      </c>
      <c r="C10" s="126" t="s">
        <v>1136</v>
      </c>
      <c r="D10" s="384"/>
      <c r="E10" s="90" t="s">
        <v>1135</v>
      </c>
      <c r="F10" s="127"/>
      <c r="G10" s="124"/>
      <c r="H10" s="117"/>
      <c r="I10" s="117"/>
      <c r="K10" s="322"/>
      <c r="L10" s="322"/>
      <c r="M10" s="322"/>
      <c r="N10" s="322"/>
      <c r="O10" s="322"/>
      <c r="P10" s="322"/>
      <c r="Q10" s="322"/>
      <c r="R10" s="322"/>
      <c r="S10" s="322"/>
    </row>
    <row r="11" spans="1:19" ht="15" customHeight="1">
      <c r="A11" s="127"/>
      <c r="B11" s="119"/>
      <c r="C11" s="117"/>
      <c r="D11" s="122"/>
      <c r="E11" s="128"/>
      <c r="F11" s="387">
        <v>87</v>
      </c>
      <c r="G11" s="220" t="s">
        <v>1125</v>
      </c>
      <c r="H11" s="117"/>
      <c r="I11" s="117"/>
      <c r="K11" s="322"/>
      <c r="L11" s="322"/>
      <c r="M11" s="322"/>
      <c r="N11" s="322"/>
      <c r="O11" s="322"/>
      <c r="P11" s="322"/>
      <c r="Q11" s="322"/>
      <c r="R11" s="322"/>
      <c r="S11" s="322"/>
    </row>
    <row r="12" spans="1:19" ht="15" customHeight="1">
      <c r="A12" s="127">
        <v>5</v>
      </c>
      <c r="B12" s="115">
        <v>5</v>
      </c>
      <c r="C12" s="126" t="s">
        <v>1134</v>
      </c>
      <c r="D12" s="122"/>
      <c r="E12" s="128"/>
      <c r="F12" s="387"/>
      <c r="G12" s="92" t="s">
        <v>1133</v>
      </c>
      <c r="H12" s="132"/>
      <c r="I12" s="117"/>
      <c r="K12" s="322"/>
      <c r="L12" s="322"/>
      <c r="M12" s="322"/>
      <c r="N12" s="322"/>
      <c r="O12" s="322"/>
      <c r="P12" s="322"/>
      <c r="Q12" s="322"/>
      <c r="R12" s="322"/>
      <c r="S12" s="322"/>
    </row>
    <row r="13" spans="1:19" ht="15" customHeight="1">
      <c r="A13" s="127"/>
      <c r="B13" s="119"/>
      <c r="C13" s="117"/>
      <c r="D13" s="383">
        <v>83</v>
      </c>
      <c r="E13" s="120" t="s">
        <v>1102</v>
      </c>
      <c r="F13" s="127"/>
      <c r="G13" s="220"/>
      <c r="H13" s="132"/>
      <c r="I13" s="117"/>
      <c r="K13" s="322"/>
      <c r="L13" s="322"/>
      <c r="M13" s="322"/>
      <c r="N13" s="322"/>
      <c r="O13" s="322"/>
      <c r="P13" s="322"/>
      <c r="Q13" s="322"/>
      <c r="R13" s="322"/>
      <c r="S13" s="322"/>
    </row>
    <row r="14" spans="1:19" ht="15" customHeight="1">
      <c r="A14" s="127">
        <v>6</v>
      </c>
      <c r="B14" s="115">
        <v>4</v>
      </c>
      <c r="C14" s="121" t="s">
        <v>1132</v>
      </c>
      <c r="D14" s="384"/>
      <c r="E14" s="88" t="s">
        <v>1131</v>
      </c>
      <c r="F14" s="125"/>
      <c r="G14" s="220"/>
      <c r="H14" s="132"/>
      <c r="I14" s="117"/>
      <c r="K14" s="322"/>
      <c r="L14" s="322"/>
      <c r="M14" s="322"/>
      <c r="N14" s="322"/>
      <c r="O14" s="322"/>
      <c r="P14" s="322"/>
      <c r="Q14" s="322"/>
      <c r="R14" s="322"/>
      <c r="S14" s="322"/>
    </row>
    <row r="15" spans="1:19" ht="15" customHeight="1">
      <c r="A15" s="127"/>
      <c r="B15" s="119"/>
      <c r="C15" s="117"/>
      <c r="D15" s="122"/>
      <c r="E15" s="387">
        <v>86</v>
      </c>
      <c r="F15" s="129" t="s">
        <v>1113</v>
      </c>
      <c r="G15" s="220"/>
      <c r="H15" s="132"/>
      <c r="I15" s="117"/>
      <c r="K15" s="322"/>
      <c r="L15" s="322"/>
      <c r="M15" s="322"/>
      <c r="N15" s="322"/>
      <c r="O15" s="322"/>
      <c r="P15" s="322"/>
      <c r="Q15" s="322"/>
      <c r="R15" s="322"/>
      <c r="S15" s="322"/>
    </row>
    <row r="16" spans="1:19" ht="15" customHeight="1">
      <c r="A16" s="127">
        <v>7</v>
      </c>
      <c r="B16" s="115">
        <v>6</v>
      </c>
      <c r="C16" s="121" t="s">
        <v>1130</v>
      </c>
      <c r="D16" s="130"/>
      <c r="E16" s="387"/>
      <c r="F16" s="97" t="s">
        <v>1129</v>
      </c>
      <c r="G16" s="114"/>
      <c r="H16" s="132"/>
      <c r="I16" s="117"/>
      <c r="K16" s="322"/>
      <c r="L16" s="322"/>
      <c r="M16" s="322"/>
      <c r="N16" s="322"/>
      <c r="O16" s="322"/>
      <c r="P16" s="322"/>
      <c r="Q16" s="322"/>
      <c r="R16" s="322"/>
      <c r="S16" s="322"/>
    </row>
    <row r="17" spans="1:19" ht="15" customHeight="1">
      <c r="A17" s="127"/>
      <c r="B17" s="119"/>
      <c r="C17" s="117"/>
      <c r="D17" s="383">
        <v>84</v>
      </c>
      <c r="E17" s="120" t="s">
        <v>1113</v>
      </c>
      <c r="F17" s="131"/>
      <c r="G17" s="114"/>
      <c r="H17" s="132"/>
      <c r="I17" s="117"/>
      <c r="K17" s="322"/>
      <c r="L17" s="322"/>
      <c r="M17" s="322"/>
      <c r="N17" s="322"/>
      <c r="O17" s="322"/>
      <c r="P17" s="322"/>
      <c r="Q17" s="322"/>
      <c r="R17" s="322"/>
      <c r="S17" s="322"/>
    </row>
    <row r="18" spans="1:19" ht="15" customHeight="1">
      <c r="A18" s="127">
        <v>8</v>
      </c>
      <c r="B18" s="115">
        <v>3</v>
      </c>
      <c r="C18" s="116" t="s">
        <v>1128</v>
      </c>
      <c r="D18" s="384"/>
      <c r="E18" s="90" t="s">
        <v>993</v>
      </c>
      <c r="F18" s="127"/>
      <c r="G18" s="114"/>
      <c r="H18" s="132"/>
      <c r="I18" s="117"/>
      <c r="K18" s="322"/>
      <c r="L18" s="322"/>
      <c r="M18" s="322"/>
      <c r="N18" s="322"/>
      <c r="O18" s="322"/>
      <c r="P18" s="322"/>
      <c r="Q18" s="322"/>
      <c r="R18" s="322"/>
      <c r="S18" s="322"/>
    </row>
    <row r="19" spans="1:19" ht="15" customHeight="1">
      <c r="A19" s="127"/>
      <c r="B19" s="119"/>
      <c r="C19" s="132"/>
      <c r="D19" s="217"/>
      <c r="E19" s="132"/>
      <c r="F19" s="134"/>
      <c r="G19" s="386" t="s">
        <v>16</v>
      </c>
      <c r="H19" s="133" t="s">
        <v>16</v>
      </c>
      <c r="I19" s="133"/>
      <c r="K19" s="322"/>
      <c r="L19" s="322"/>
      <c r="M19" s="322"/>
      <c r="N19" s="322"/>
      <c r="O19" s="322"/>
      <c r="P19" s="322"/>
      <c r="Q19" s="322"/>
      <c r="R19" s="322"/>
      <c r="S19" s="322"/>
    </row>
    <row r="20" spans="1:9" ht="15" customHeight="1">
      <c r="A20" s="127" t="s">
        <v>16</v>
      </c>
      <c r="B20" s="216" t="s">
        <v>16</v>
      </c>
      <c r="C20" s="132" t="s">
        <v>16</v>
      </c>
      <c r="D20" s="217"/>
      <c r="E20" s="218"/>
      <c r="F20" s="132"/>
      <c r="G20" s="386"/>
      <c r="H20" s="134" t="s">
        <v>16</v>
      </c>
      <c r="I20" s="127"/>
    </row>
    <row r="21" spans="1:9" ht="15" customHeight="1">
      <c r="A21" s="127"/>
      <c r="B21" s="119"/>
      <c r="C21" s="132"/>
      <c r="D21" s="385" t="s">
        <v>16</v>
      </c>
      <c r="E21" s="134" t="s">
        <v>16</v>
      </c>
      <c r="F21" s="132"/>
      <c r="G21" s="134"/>
      <c r="H21" s="132"/>
      <c r="I21" s="114"/>
    </row>
    <row r="22" spans="1:9" ht="15" customHeight="1">
      <c r="A22" s="127" t="s">
        <v>16</v>
      </c>
      <c r="B22" s="216" t="s">
        <v>16</v>
      </c>
      <c r="C22" s="132" t="s">
        <v>16</v>
      </c>
      <c r="D22" s="385"/>
      <c r="E22" s="95" t="s">
        <v>16</v>
      </c>
      <c r="F22" s="132"/>
      <c r="G22" s="134"/>
      <c r="H22" s="132"/>
      <c r="I22" s="114"/>
    </row>
    <row r="23" spans="1:9" ht="15" customHeight="1">
      <c r="A23" s="127"/>
      <c r="B23" s="119"/>
      <c r="C23" s="132"/>
      <c r="D23" s="219"/>
      <c r="E23" s="386" t="s">
        <v>16</v>
      </c>
      <c r="F23" s="134" t="s">
        <v>16</v>
      </c>
      <c r="G23" s="134"/>
      <c r="H23" s="132"/>
      <c r="I23" s="114"/>
    </row>
    <row r="24" spans="1:9" ht="15" customHeight="1">
      <c r="A24" s="127" t="s">
        <v>16</v>
      </c>
      <c r="B24" s="216" t="s">
        <v>16</v>
      </c>
      <c r="C24" s="132" t="s">
        <v>16</v>
      </c>
      <c r="D24" s="219"/>
      <c r="E24" s="386"/>
      <c r="F24" s="95" t="s">
        <v>16</v>
      </c>
      <c r="G24" s="132"/>
      <c r="H24" s="132"/>
      <c r="I24" s="114"/>
    </row>
    <row r="25" spans="1:9" ht="15" customHeight="1">
      <c r="A25" s="127"/>
      <c r="B25" s="119"/>
      <c r="C25" s="132"/>
      <c r="D25" s="385" t="s">
        <v>16</v>
      </c>
      <c r="E25" s="134" t="s">
        <v>16</v>
      </c>
      <c r="F25" s="132"/>
      <c r="G25" s="132"/>
      <c r="H25" s="132"/>
      <c r="I25" s="114"/>
    </row>
    <row r="26" spans="1:9" ht="15" customHeight="1">
      <c r="A26" s="127" t="s">
        <v>16</v>
      </c>
      <c r="B26" s="216" t="s">
        <v>16</v>
      </c>
      <c r="C26" s="132" t="s">
        <v>16</v>
      </c>
      <c r="D26" s="385"/>
      <c r="E26" s="95" t="s">
        <v>16</v>
      </c>
      <c r="F26" s="132"/>
      <c r="G26" s="132"/>
      <c r="H26" s="132"/>
      <c r="I26" s="114"/>
    </row>
    <row r="27" spans="1:9" ht="15" customHeight="1">
      <c r="A27" s="127"/>
      <c r="B27" s="119"/>
      <c r="C27" s="132"/>
      <c r="D27" s="219"/>
      <c r="E27" s="134"/>
      <c r="F27" s="386" t="s">
        <v>16</v>
      </c>
      <c r="G27" s="134" t="s">
        <v>16</v>
      </c>
      <c r="H27" s="132"/>
      <c r="I27" s="114"/>
    </row>
    <row r="28" spans="1:9" ht="15" customHeight="1">
      <c r="A28" s="127" t="s">
        <v>16</v>
      </c>
      <c r="B28" s="216" t="s">
        <v>16</v>
      </c>
      <c r="C28" s="132" t="s">
        <v>16</v>
      </c>
      <c r="D28" s="217"/>
      <c r="E28" s="132"/>
      <c r="F28" s="386"/>
      <c r="G28" s="95" t="s">
        <v>16</v>
      </c>
      <c r="H28" s="133"/>
      <c r="I28" s="114"/>
    </row>
    <row r="29" spans="1:9" ht="15" customHeight="1">
      <c r="A29" s="127"/>
      <c r="B29" s="119"/>
      <c r="C29" s="132"/>
      <c r="D29" s="385" t="s">
        <v>16</v>
      </c>
      <c r="E29" s="134" t="s">
        <v>16</v>
      </c>
      <c r="F29" s="218"/>
      <c r="G29" s="132"/>
      <c r="H29" s="134"/>
      <c r="I29" s="114"/>
    </row>
    <row r="30" spans="1:9" ht="15" customHeight="1">
      <c r="A30" s="127" t="s">
        <v>16</v>
      </c>
      <c r="B30" s="216" t="s">
        <v>16</v>
      </c>
      <c r="C30" s="132" t="s">
        <v>16</v>
      </c>
      <c r="D30" s="385"/>
      <c r="E30" s="95" t="s">
        <v>16</v>
      </c>
      <c r="F30" s="218"/>
      <c r="G30" s="132"/>
      <c r="H30" s="134"/>
      <c r="I30" s="114"/>
    </row>
    <row r="31" spans="1:9" ht="15" customHeight="1">
      <c r="A31" s="127"/>
      <c r="B31" s="119"/>
      <c r="C31" s="132"/>
      <c r="D31" s="217"/>
      <c r="E31" s="386" t="s">
        <v>16</v>
      </c>
      <c r="F31" s="134" t="s">
        <v>16</v>
      </c>
      <c r="G31" s="132"/>
      <c r="H31" s="134"/>
      <c r="I31" s="114"/>
    </row>
    <row r="32" spans="1:9" ht="15" customHeight="1">
      <c r="A32" s="127" t="s">
        <v>16</v>
      </c>
      <c r="B32" s="216" t="s">
        <v>16</v>
      </c>
      <c r="C32" s="132" t="s">
        <v>16</v>
      </c>
      <c r="D32" s="217"/>
      <c r="E32" s="386"/>
      <c r="F32" s="95" t="s">
        <v>16</v>
      </c>
      <c r="G32" s="132"/>
      <c r="H32" s="118"/>
      <c r="I32" s="114"/>
    </row>
    <row r="33" spans="1:9" ht="15" customHeight="1">
      <c r="A33" s="127"/>
      <c r="B33" s="119"/>
      <c r="C33" s="132"/>
      <c r="D33" s="385" t="s">
        <v>16</v>
      </c>
      <c r="E33" s="134" t="s">
        <v>16</v>
      </c>
      <c r="F33" s="218"/>
      <c r="G33" s="132"/>
      <c r="H33" s="134"/>
      <c r="I33" s="114"/>
    </row>
    <row r="34" spans="1:9" ht="15" customHeight="1">
      <c r="A34" s="127" t="s">
        <v>16</v>
      </c>
      <c r="B34" s="216" t="s">
        <v>16</v>
      </c>
      <c r="C34" s="132" t="s">
        <v>16</v>
      </c>
      <c r="D34" s="385"/>
      <c r="E34" s="95" t="s">
        <v>16</v>
      </c>
      <c r="F34" s="218"/>
      <c r="G34" s="132"/>
      <c r="H34" s="134"/>
      <c r="I34" s="114"/>
    </row>
    <row r="35" spans="1:9" ht="15.75">
      <c r="A35" s="123"/>
      <c r="B35" s="119"/>
      <c r="C35" s="117"/>
      <c r="D35" s="117"/>
      <c r="E35" s="117"/>
      <c r="F35" s="117"/>
      <c r="G35" s="117"/>
      <c r="H35" s="117"/>
      <c r="I35" s="117"/>
    </row>
  </sheetData>
  <sheetProtection sheet="1" formatCells="0" formatColumns="0" formatRows="0" insertColumns="0" insertRows="0" deleteColumns="0" deleteRows="0" sort="0" pivotTables="0"/>
  <mergeCells count="17">
    <mergeCell ref="D9:D10"/>
    <mergeCell ref="E7:E8"/>
    <mergeCell ref="A2:H2"/>
    <mergeCell ref="E23:E24"/>
    <mergeCell ref="E15:E16"/>
    <mergeCell ref="F11:F12"/>
    <mergeCell ref="G19:G20"/>
    <mergeCell ref="A1:H1"/>
    <mergeCell ref="D5:D6"/>
    <mergeCell ref="D33:D34"/>
    <mergeCell ref="D29:D30"/>
    <mergeCell ref="D25:D26"/>
    <mergeCell ref="D21:D22"/>
    <mergeCell ref="F27:F28"/>
    <mergeCell ref="D17:D18"/>
    <mergeCell ref="D13:D14"/>
    <mergeCell ref="E31:E32"/>
  </mergeCells>
  <conditionalFormatting sqref="B20 B22 B24 B26 B28 B30 B32 B34">
    <cfRule type="expression" priority="17" dxfId="88" stopIfTrue="1">
      <formula>$A$20=9</formula>
    </cfRule>
  </conditionalFormatting>
  <conditionalFormatting sqref="C20 C34">
    <cfRule type="expression" priority="16" dxfId="348" stopIfTrue="1">
      <formula>$A$20=9</formula>
    </cfRule>
  </conditionalFormatting>
  <conditionalFormatting sqref="C22 C24 C30 C32 E21 E29">
    <cfRule type="expression" priority="15" dxfId="343" stopIfTrue="1">
      <formula>$A$20=9</formula>
    </cfRule>
  </conditionalFormatting>
  <conditionalFormatting sqref="C26 C28">
    <cfRule type="expression" priority="14" dxfId="349" stopIfTrue="1">
      <formula>$A$20=9</formula>
    </cfRule>
  </conditionalFormatting>
  <conditionalFormatting sqref="D21:D22 D25:D26 D29:D30 D33:D34">
    <cfRule type="expression" priority="13" dxfId="350" stopIfTrue="1">
      <formula>$A$20=9</formula>
    </cfRule>
  </conditionalFormatting>
  <conditionalFormatting sqref="E22 E30:F30 F25:F29 G12:G18 G21:G26">
    <cfRule type="expression" priority="12" dxfId="341" stopIfTrue="1">
      <formula>$A$20=9</formula>
    </cfRule>
  </conditionalFormatting>
  <conditionalFormatting sqref="E25 E33 G27">
    <cfRule type="expression" priority="11" dxfId="344" stopIfTrue="1">
      <formula>$A$20=9</formula>
    </cfRule>
  </conditionalFormatting>
  <conditionalFormatting sqref="F23">
    <cfRule type="expression" priority="10" dxfId="351" stopIfTrue="1">
      <formula>$A$20=9</formula>
    </cfRule>
  </conditionalFormatting>
  <conditionalFormatting sqref="F24">
    <cfRule type="expression" priority="9" dxfId="352" stopIfTrue="1">
      <formula>$A$20=9</formula>
    </cfRule>
  </conditionalFormatting>
  <conditionalFormatting sqref="F32">
    <cfRule type="expression" priority="8" dxfId="353" stopIfTrue="1">
      <formula>$A$20=9</formula>
    </cfRule>
  </conditionalFormatting>
  <conditionalFormatting sqref="F31">
    <cfRule type="expression" priority="7" dxfId="354" stopIfTrue="1">
      <formula>$A$20=9</formula>
    </cfRule>
  </conditionalFormatting>
  <conditionalFormatting sqref="H19">
    <cfRule type="expression" priority="6" dxfId="355" stopIfTrue="1">
      <formula>$A$20=9</formula>
    </cfRule>
  </conditionalFormatting>
  <conditionalFormatting sqref="G19:G20">
    <cfRule type="expression" priority="5" dxfId="356" stopIfTrue="1">
      <formula>$A$20=9</formula>
    </cfRule>
  </conditionalFormatting>
  <conditionalFormatting sqref="G11">
    <cfRule type="expression" priority="3" dxfId="343" stopIfTrue="1">
      <formula>$A$20=9</formula>
    </cfRule>
    <cfRule type="expression" priority="4" dxfId="358" stopIfTrue="1">
      <formula>$A$4=1</formula>
    </cfRule>
  </conditionalFormatting>
  <conditionalFormatting sqref="F11:F12">
    <cfRule type="expression" priority="1" dxfId="341" stopIfTrue="1">
      <formula>$A$20="9"</formula>
    </cfRule>
    <cfRule type="expression" priority="2" dxfId="356" stopIfTrue="1">
      <formula>$A$4="1"</formula>
    </cfRule>
  </conditionalFormatting>
  <printOptions horizontalCentered="1" verticalCentered="1"/>
  <pageMargins left="0.3937007874015748" right="0.5905511811023623" top="0.3937007874015748" bottom="0.3937007874015748" header="0" footer="0"/>
  <pageSetup fitToHeight="0" horizontalDpi="600" verticalDpi="600" orientation="landscape" paperSize="9" scale="92" r:id="rId2"/>
  <drawing r:id="rId1"/>
</worksheet>
</file>

<file path=xl/worksheets/sheet27.xml><?xml version="1.0" encoding="utf-8"?>
<worksheet xmlns="http://schemas.openxmlformats.org/spreadsheetml/2006/main" xmlns:r="http://schemas.openxmlformats.org/officeDocument/2006/relationships">
  <sheetPr codeName="List52">
    <tabColor rgb="FFFF0066"/>
  </sheetPr>
  <dimension ref="A1:M36"/>
  <sheetViews>
    <sheetView showGridLines="0" view="pageBreakPreview" zoomScale="80" zoomScaleNormal="75" zoomScaleSheetLayoutView="80" zoomScalePageLayoutView="0" workbookViewId="0" topLeftCell="A1">
      <selection activeCell="H17" sqref="H17"/>
    </sheetView>
  </sheetViews>
  <sheetFormatPr defaultColWidth="9.00390625" defaultRowHeight="12.75"/>
  <cols>
    <col min="1" max="1" width="4.875" style="98" customWidth="1"/>
    <col min="2" max="2" width="4.125" style="81" customWidth="1"/>
    <col min="3" max="3" width="34.75390625" style="78" customWidth="1"/>
    <col min="4" max="4" width="5.125" style="79" customWidth="1"/>
    <col min="5" max="7" width="22.75390625" style="78" customWidth="1"/>
    <col min="8" max="8" width="22.75390625" style="135" customWidth="1"/>
    <col min="9" max="9" width="0.6171875" style="78" customWidth="1"/>
    <col min="10" max="16384" width="9.125" style="78" customWidth="1"/>
  </cols>
  <sheetData>
    <row r="1" spans="1:11" ht="22.5" customHeight="1">
      <c r="A1" s="338" t="s">
        <v>64</v>
      </c>
      <c r="B1" s="338"/>
      <c r="C1" s="338"/>
      <c r="D1" s="338"/>
      <c r="E1" s="338"/>
      <c r="F1" s="338"/>
      <c r="G1" s="338"/>
      <c r="H1" s="338"/>
      <c r="K1" s="240"/>
    </row>
    <row r="2" spans="1:8" ht="17.25" customHeight="1">
      <c r="A2" s="339" t="s">
        <v>1148</v>
      </c>
      <c r="B2" s="339"/>
      <c r="C2" s="339"/>
      <c r="D2" s="339"/>
      <c r="E2" s="339"/>
      <c r="F2" s="339"/>
      <c r="G2" s="339"/>
      <c r="H2" s="339"/>
    </row>
    <row r="3" spans="3:8" ht="13.5" customHeight="1">
      <c r="C3" s="79"/>
      <c r="D3" s="82"/>
      <c r="G3" s="332" t="s">
        <v>424</v>
      </c>
      <c r="H3" s="332"/>
    </row>
    <row r="4" spans="1:10" s="117" customFormat="1" ht="15" customHeight="1">
      <c r="A4" s="127">
        <v>1</v>
      </c>
      <c r="B4" s="216">
        <v>12</v>
      </c>
      <c r="C4" s="132" t="s">
        <v>978</v>
      </c>
      <c r="D4" s="114"/>
      <c r="E4" s="114"/>
      <c r="F4" s="114"/>
      <c r="G4" s="118"/>
      <c r="H4" s="258"/>
      <c r="J4" s="259"/>
    </row>
    <row r="5" spans="1:10" s="117" customFormat="1" ht="15" customHeight="1">
      <c r="A5" s="127"/>
      <c r="B5" s="216"/>
      <c r="C5" s="114"/>
      <c r="D5" s="410">
        <v>89</v>
      </c>
      <c r="E5" s="127" t="s">
        <v>1041</v>
      </c>
      <c r="F5" s="114"/>
      <c r="G5" s="118"/>
      <c r="H5" s="261"/>
      <c r="J5" s="259"/>
    </row>
    <row r="6" spans="1:8" s="117" customFormat="1" ht="15" customHeight="1">
      <c r="A6" s="127">
        <v>2</v>
      </c>
      <c r="B6" s="216">
        <v>35</v>
      </c>
      <c r="C6" s="114" t="s">
        <v>1040</v>
      </c>
      <c r="D6" s="410"/>
      <c r="E6" s="127" t="s">
        <v>26</v>
      </c>
      <c r="F6" s="114"/>
      <c r="H6" s="262"/>
    </row>
    <row r="7" spans="1:8" s="117" customFormat="1" ht="15" customHeight="1">
      <c r="A7" s="127"/>
      <c r="B7" s="216"/>
      <c r="C7" s="114"/>
      <c r="D7" s="263"/>
      <c r="E7" s="411">
        <v>93</v>
      </c>
      <c r="F7" s="127" t="s">
        <v>1067</v>
      </c>
      <c r="H7" s="262"/>
    </row>
    <row r="8" spans="1:8" s="117" customFormat="1" ht="15" customHeight="1">
      <c r="A8" s="127">
        <v>3</v>
      </c>
      <c r="B8" s="216">
        <v>33</v>
      </c>
      <c r="C8" s="114" t="s">
        <v>1066</v>
      </c>
      <c r="D8" s="263"/>
      <c r="E8" s="411"/>
      <c r="F8" s="127" t="s">
        <v>1147</v>
      </c>
      <c r="G8" s="132"/>
      <c r="H8" s="262"/>
    </row>
    <row r="9" spans="1:8" s="117" customFormat="1" ht="15" customHeight="1">
      <c r="A9" s="127"/>
      <c r="B9" s="216"/>
      <c r="C9" s="114"/>
      <c r="D9" s="410">
        <v>90</v>
      </c>
      <c r="E9" s="127" t="s">
        <v>1067</v>
      </c>
      <c r="F9" s="127"/>
      <c r="G9" s="132"/>
      <c r="H9" s="262"/>
    </row>
    <row r="10" spans="1:8" s="117" customFormat="1" ht="15" customHeight="1">
      <c r="A10" s="127">
        <v>4</v>
      </c>
      <c r="B10" s="216">
        <v>29</v>
      </c>
      <c r="C10" s="114" t="s">
        <v>1039</v>
      </c>
      <c r="D10" s="410"/>
      <c r="E10" s="127" t="s">
        <v>1146</v>
      </c>
      <c r="F10" s="127"/>
      <c r="G10" s="132"/>
      <c r="H10" s="262"/>
    </row>
    <row r="11" spans="1:8" s="117" customFormat="1" ht="15" customHeight="1">
      <c r="A11" s="127"/>
      <c r="B11" s="216"/>
      <c r="C11" s="114"/>
      <c r="D11" s="263"/>
      <c r="E11" s="128"/>
      <c r="F11" s="411">
        <v>95</v>
      </c>
      <c r="G11" s="127" t="s">
        <v>1053</v>
      </c>
      <c r="H11" s="262"/>
    </row>
    <row r="12" spans="1:8" s="117" customFormat="1" ht="15" customHeight="1">
      <c r="A12" s="127">
        <v>5</v>
      </c>
      <c r="B12" s="216">
        <v>28</v>
      </c>
      <c r="C12" s="114" t="s">
        <v>1014</v>
      </c>
      <c r="D12" s="263"/>
      <c r="E12" s="128"/>
      <c r="F12" s="411"/>
      <c r="G12" s="127" t="s">
        <v>1145</v>
      </c>
      <c r="H12" s="132"/>
    </row>
    <row r="13" spans="1:8" s="117" customFormat="1" ht="15" customHeight="1">
      <c r="A13" s="127"/>
      <c r="B13" s="216"/>
      <c r="C13" s="114"/>
      <c r="D13" s="410">
        <v>91</v>
      </c>
      <c r="E13" s="127" t="s">
        <v>1012</v>
      </c>
      <c r="F13" s="127"/>
      <c r="G13" s="134"/>
      <c r="H13" s="132"/>
    </row>
    <row r="14" spans="1:8" s="117" customFormat="1" ht="15" customHeight="1">
      <c r="A14" s="127">
        <v>6</v>
      </c>
      <c r="B14" s="216">
        <v>32</v>
      </c>
      <c r="C14" s="114" t="s">
        <v>1013</v>
      </c>
      <c r="D14" s="410"/>
      <c r="E14" s="127" t="s">
        <v>1144</v>
      </c>
      <c r="F14" s="127"/>
      <c r="G14" s="134"/>
      <c r="H14" s="132"/>
    </row>
    <row r="15" spans="1:13" s="117" customFormat="1" ht="15" customHeight="1">
      <c r="A15" s="127"/>
      <c r="B15" s="216"/>
      <c r="C15" s="114"/>
      <c r="D15" s="263"/>
      <c r="E15" s="411">
        <v>94</v>
      </c>
      <c r="F15" s="127" t="s">
        <v>1053</v>
      </c>
      <c r="G15" s="134"/>
      <c r="H15" s="132"/>
      <c r="M15" s="264"/>
    </row>
    <row r="16" spans="1:8" s="117" customFormat="1" ht="15" customHeight="1">
      <c r="A16" s="127">
        <v>7</v>
      </c>
      <c r="B16" s="216">
        <v>62</v>
      </c>
      <c r="C16" s="114" t="s">
        <v>995</v>
      </c>
      <c r="D16" s="263"/>
      <c r="E16" s="411"/>
      <c r="F16" s="127" t="s">
        <v>1143</v>
      </c>
      <c r="G16" s="114"/>
      <c r="H16" s="132"/>
    </row>
    <row r="17" spans="1:8" s="117" customFormat="1" ht="15" customHeight="1">
      <c r="A17" s="127"/>
      <c r="B17" s="216" t="s">
        <v>56</v>
      </c>
      <c r="C17" s="114"/>
      <c r="D17" s="410">
        <v>92</v>
      </c>
      <c r="E17" s="127" t="s">
        <v>1053</v>
      </c>
      <c r="F17" s="114"/>
      <c r="G17" s="114"/>
      <c r="H17" s="132"/>
    </row>
    <row r="18" spans="1:8" s="117" customFormat="1" ht="15" customHeight="1">
      <c r="A18" s="127">
        <v>8</v>
      </c>
      <c r="B18" s="216">
        <v>16</v>
      </c>
      <c r="C18" s="114" t="s">
        <v>1052</v>
      </c>
      <c r="D18" s="410"/>
      <c r="E18" s="127" t="s">
        <v>1142</v>
      </c>
      <c r="F18" s="127"/>
      <c r="G18" s="114"/>
      <c r="H18" s="132"/>
    </row>
    <row r="19" spans="1:8" s="117" customFormat="1" ht="15" customHeight="1">
      <c r="A19" s="127"/>
      <c r="B19" s="119"/>
      <c r="C19" s="114"/>
      <c r="D19" s="263"/>
      <c r="E19" s="114"/>
      <c r="F19" s="127"/>
      <c r="G19" s="411" t="s">
        <v>16</v>
      </c>
      <c r="H19" s="134" t="s">
        <v>16</v>
      </c>
    </row>
    <row r="20" spans="1:9" s="117" customFormat="1" ht="15" customHeight="1">
      <c r="A20" s="127" t="s">
        <v>16</v>
      </c>
      <c r="B20" s="216" t="s">
        <v>16</v>
      </c>
      <c r="C20" s="114" t="s">
        <v>16</v>
      </c>
      <c r="D20" s="263"/>
      <c r="E20" s="128"/>
      <c r="F20" s="114"/>
      <c r="G20" s="411"/>
      <c r="H20" s="134" t="s">
        <v>16</v>
      </c>
      <c r="I20" s="114"/>
    </row>
    <row r="21" spans="1:9" s="117" customFormat="1" ht="15" customHeight="1">
      <c r="A21" s="127"/>
      <c r="B21" s="119"/>
      <c r="C21" s="114"/>
      <c r="D21" s="410" t="s">
        <v>16</v>
      </c>
      <c r="E21" s="127" t="s">
        <v>16</v>
      </c>
      <c r="F21" s="114"/>
      <c r="G21" s="134"/>
      <c r="H21" s="132"/>
      <c r="I21" s="114"/>
    </row>
    <row r="22" spans="1:9" s="117" customFormat="1" ht="15" customHeight="1">
      <c r="A22" s="127" t="s">
        <v>16</v>
      </c>
      <c r="B22" s="216" t="s">
        <v>16</v>
      </c>
      <c r="C22" s="114" t="s">
        <v>16</v>
      </c>
      <c r="D22" s="410"/>
      <c r="E22" s="127" t="s">
        <v>16</v>
      </c>
      <c r="F22" s="114"/>
      <c r="G22" s="134"/>
      <c r="H22" s="132"/>
      <c r="I22" s="114"/>
    </row>
    <row r="23" spans="1:9" s="117" customFormat="1" ht="15" customHeight="1">
      <c r="A23" s="127"/>
      <c r="B23" s="119"/>
      <c r="C23" s="114"/>
      <c r="D23" s="260"/>
      <c r="E23" s="411" t="s">
        <v>16</v>
      </c>
      <c r="F23" s="127" t="s">
        <v>16</v>
      </c>
      <c r="G23" s="134"/>
      <c r="H23" s="132"/>
      <c r="I23" s="114"/>
    </row>
    <row r="24" spans="1:9" s="117" customFormat="1" ht="15" customHeight="1">
      <c r="A24" s="127" t="s">
        <v>16</v>
      </c>
      <c r="B24" s="216" t="s">
        <v>16</v>
      </c>
      <c r="C24" s="114" t="s">
        <v>16</v>
      </c>
      <c r="D24" s="260"/>
      <c r="E24" s="411"/>
      <c r="F24" s="127" t="s">
        <v>16</v>
      </c>
      <c r="G24" s="114"/>
      <c r="H24" s="132"/>
      <c r="I24" s="114"/>
    </row>
    <row r="25" spans="1:9" s="117" customFormat="1" ht="15" customHeight="1">
      <c r="A25" s="127"/>
      <c r="B25" s="119"/>
      <c r="C25" s="114"/>
      <c r="D25" s="410" t="s">
        <v>16</v>
      </c>
      <c r="E25" s="127" t="s">
        <v>16</v>
      </c>
      <c r="F25" s="114"/>
      <c r="G25" s="114"/>
      <c r="H25" s="132"/>
      <c r="I25" s="114"/>
    </row>
    <row r="26" spans="1:9" s="117" customFormat="1" ht="15" customHeight="1">
      <c r="A26" s="127" t="s">
        <v>16</v>
      </c>
      <c r="B26" s="216" t="s">
        <v>16</v>
      </c>
      <c r="C26" s="114" t="s">
        <v>16</v>
      </c>
      <c r="D26" s="410"/>
      <c r="E26" s="127" t="s">
        <v>16</v>
      </c>
      <c r="F26" s="114"/>
      <c r="G26" s="114"/>
      <c r="H26" s="132"/>
      <c r="I26" s="114"/>
    </row>
    <row r="27" spans="1:9" s="117" customFormat="1" ht="15" customHeight="1">
      <c r="A27" s="127"/>
      <c r="B27" s="119"/>
      <c r="C27" s="114"/>
      <c r="D27" s="260"/>
      <c r="E27" s="127"/>
      <c r="F27" s="411" t="s">
        <v>16</v>
      </c>
      <c r="G27" s="127" t="s">
        <v>16</v>
      </c>
      <c r="H27" s="132"/>
      <c r="I27" s="114"/>
    </row>
    <row r="28" spans="1:9" s="117" customFormat="1" ht="15" customHeight="1">
      <c r="A28" s="127" t="s">
        <v>16</v>
      </c>
      <c r="B28" s="216" t="s">
        <v>16</v>
      </c>
      <c r="C28" s="114" t="s">
        <v>16</v>
      </c>
      <c r="D28" s="263"/>
      <c r="E28" s="114"/>
      <c r="F28" s="411"/>
      <c r="G28" s="127" t="s">
        <v>16</v>
      </c>
      <c r="H28" s="133"/>
      <c r="I28" s="114"/>
    </row>
    <row r="29" spans="1:9" s="117" customFormat="1" ht="15" customHeight="1">
      <c r="A29" s="127"/>
      <c r="B29" s="119"/>
      <c r="C29" s="114"/>
      <c r="D29" s="410" t="s">
        <v>16</v>
      </c>
      <c r="E29" s="127" t="s">
        <v>16</v>
      </c>
      <c r="F29" s="128"/>
      <c r="G29" s="114"/>
      <c r="H29" s="134"/>
      <c r="I29" s="114"/>
    </row>
    <row r="30" spans="1:9" s="117" customFormat="1" ht="15" customHeight="1">
      <c r="A30" s="127" t="s">
        <v>16</v>
      </c>
      <c r="B30" s="216" t="s">
        <v>16</v>
      </c>
      <c r="C30" s="114" t="s">
        <v>16</v>
      </c>
      <c r="D30" s="410"/>
      <c r="E30" s="127" t="s">
        <v>16</v>
      </c>
      <c r="F30" s="128"/>
      <c r="G30" s="114"/>
      <c r="H30" s="134"/>
      <c r="I30" s="114"/>
    </row>
    <row r="31" spans="1:9" s="117" customFormat="1" ht="15" customHeight="1">
      <c r="A31" s="127"/>
      <c r="B31" s="119"/>
      <c r="C31" s="114"/>
      <c r="D31" s="263"/>
      <c r="E31" s="411" t="s">
        <v>16</v>
      </c>
      <c r="F31" s="127" t="s">
        <v>16</v>
      </c>
      <c r="G31" s="114"/>
      <c r="H31" s="134"/>
      <c r="I31" s="114"/>
    </row>
    <row r="32" spans="1:9" s="117" customFormat="1" ht="15" customHeight="1">
      <c r="A32" s="127" t="s">
        <v>16</v>
      </c>
      <c r="B32" s="216" t="s">
        <v>16</v>
      </c>
      <c r="C32" s="114" t="s">
        <v>16</v>
      </c>
      <c r="D32" s="263"/>
      <c r="E32" s="411"/>
      <c r="F32" s="127" t="s">
        <v>16</v>
      </c>
      <c r="G32" s="114"/>
      <c r="H32" s="106"/>
      <c r="I32" s="114"/>
    </row>
    <row r="33" spans="1:9" s="117" customFormat="1" ht="15" customHeight="1">
      <c r="A33" s="127"/>
      <c r="B33" s="119"/>
      <c r="C33" s="114"/>
      <c r="D33" s="410" t="s">
        <v>16</v>
      </c>
      <c r="E33" s="127" t="s">
        <v>16</v>
      </c>
      <c r="F33" s="128"/>
      <c r="G33" s="114"/>
      <c r="H33" s="134"/>
      <c r="I33" s="114"/>
    </row>
    <row r="34" spans="1:9" s="117" customFormat="1" ht="15" customHeight="1">
      <c r="A34" s="127" t="s">
        <v>16</v>
      </c>
      <c r="B34" s="216" t="s">
        <v>16</v>
      </c>
      <c r="C34" s="132" t="s">
        <v>16</v>
      </c>
      <c r="D34" s="410"/>
      <c r="E34" s="127" t="s">
        <v>16</v>
      </c>
      <c r="F34" s="128"/>
      <c r="G34" s="114"/>
      <c r="H34" s="134"/>
      <c r="I34" s="114"/>
    </row>
    <row r="35" spans="1:8" s="117" customFormat="1" ht="15.75">
      <c r="A35" s="123"/>
      <c r="B35" s="119"/>
      <c r="H35" s="262"/>
    </row>
    <row r="36" spans="1:8" s="117" customFormat="1" ht="15.75">
      <c r="A36" s="123"/>
      <c r="B36" s="119"/>
      <c r="H36" s="262"/>
    </row>
  </sheetData>
  <sheetProtection sheet="1" formatCells="0" formatColumns="0" formatRows="0" insertColumns="0" insertRows="0" deleteColumns="0" deleteRows="0" sort="0" autoFilter="0" pivotTables="0"/>
  <mergeCells count="18">
    <mergeCell ref="A1:H1"/>
    <mergeCell ref="E31:E32"/>
    <mergeCell ref="E23:E24"/>
    <mergeCell ref="D33:D34"/>
    <mergeCell ref="D21:D22"/>
    <mergeCell ref="D17:D18"/>
    <mergeCell ref="D13:D14"/>
    <mergeCell ref="E15:E16"/>
    <mergeCell ref="A2:H2"/>
    <mergeCell ref="G19:G20"/>
    <mergeCell ref="G3:H3"/>
    <mergeCell ref="D29:D30"/>
    <mergeCell ref="D5:D6"/>
    <mergeCell ref="D25:D26"/>
    <mergeCell ref="D9:D10"/>
    <mergeCell ref="E7:E8"/>
    <mergeCell ref="F11:F12"/>
    <mergeCell ref="F27:F28"/>
  </mergeCells>
  <conditionalFormatting sqref="G11">
    <cfRule type="expression" priority="18" dxfId="357" stopIfTrue="1">
      <formula>$F$11=95</formula>
    </cfRule>
    <cfRule type="expression" priority="19" dxfId="357" stopIfTrue="1">
      <formula>$F$11=119</formula>
    </cfRule>
    <cfRule type="expression" priority="20" dxfId="358" stopIfTrue="1">
      <formula>$F$11=159</formula>
    </cfRule>
  </conditionalFormatting>
  <conditionalFormatting sqref="H19">
    <cfRule type="expression" priority="16" dxfId="357" stopIfTrue="1">
      <formula>$G$19=175</formula>
    </cfRule>
    <cfRule type="expression" priority="17" dxfId="358" stopIfTrue="1">
      <formula>$G$19=191</formula>
    </cfRule>
  </conditionalFormatting>
  <conditionalFormatting sqref="B20 B22 B24 B26 B28 B30 B32 B34">
    <cfRule type="expression" priority="15" dxfId="88" stopIfTrue="1">
      <formula>$A$20=9</formula>
    </cfRule>
  </conditionalFormatting>
  <conditionalFormatting sqref="C20:D20 C22 C26 C34 C30 C32:D32 C28:D28 C24:D24 E21 F23">
    <cfRule type="expression" priority="14" dxfId="343" stopIfTrue="1">
      <formula>$A$20=9</formula>
    </cfRule>
  </conditionalFormatting>
  <conditionalFormatting sqref="D21:D22 D25:D26 G27 D29:D30 E25 E33 F31 D33:D34">
    <cfRule type="expression" priority="13" dxfId="344" stopIfTrue="1">
      <formula>$A$20=9</formula>
    </cfRule>
  </conditionalFormatting>
  <conditionalFormatting sqref="E22:E24 E30:E32 F24:F30 G21:G26 G12:G18">
    <cfRule type="expression" priority="12" dxfId="341" stopIfTrue="1">
      <formula>$A$20=9</formula>
    </cfRule>
  </conditionalFormatting>
  <conditionalFormatting sqref="E29">
    <cfRule type="expression" priority="11" dxfId="370" stopIfTrue="1">
      <formula>$A$20=9</formula>
    </cfRule>
  </conditionalFormatting>
  <conditionalFormatting sqref="G19:G20">
    <cfRule type="cellIs" priority="8" dxfId="356" operator="equal" stopIfTrue="1">
      <formula>87</formula>
    </cfRule>
    <cfRule type="cellIs" priority="9" dxfId="356" operator="equal" stopIfTrue="1">
      <formula>119</formula>
    </cfRule>
    <cfRule type="expression" priority="10" dxfId="341" stopIfTrue="1">
      <formula>$A$20=9</formula>
    </cfRule>
  </conditionalFormatting>
  <conditionalFormatting sqref="B4 B6 B8 B10 B12 B14 B16 B18">
    <cfRule type="expression" priority="7" dxfId="75" stopIfTrue="1">
      <formula>$A$4=1</formula>
    </cfRule>
  </conditionalFormatting>
  <conditionalFormatting sqref="C4 C6 C8 C10 C12 C14 C16 C18 E5 E9 E13 E17 F7 G11">
    <cfRule type="expression" priority="6" dxfId="343" stopIfTrue="1">
      <formula>$A$4=1</formula>
    </cfRule>
  </conditionalFormatting>
  <conditionalFormatting sqref="D5:D6 D9:D10 D13:D14 D17:D18">
    <cfRule type="expression" priority="5" dxfId="350" stopIfTrue="1">
      <formula>$A$4=1</formula>
    </cfRule>
  </conditionalFormatting>
  <conditionalFormatting sqref="E6:E9 E14:E17 F8:F15">
    <cfRule type="expression" priority="4" dxfId="341" stopIfTrue="1">
      <formula>$A$4=1</formula>
    </cfRule>
  </conditionalFormatting>
  <conditionalFormatting sqref="E10 E18 F16">
    <cfRule type="expression" priority="3" dxfId="371" stopIfTrue="1">
      <formula>$A$4=1</formula>
    </cfRule>
  </conditionalFormatting>
  <conditionalFormatting sqref="H21:H34">
    <cfRule type="expression" priority="2" dxfId="341" stopIfTrue="1">
      <formula>#REF!=17</formula>
    </cfRule>
  </conditionalFormatting>
  <conditionalFormatting sqref="H20">
    <cfRule type="expression" priority="1" dxfId="372" stopIfTrue="1">
      <formula>#REF!=17</formula>
    </cfRule>
  </conditionalFormatting>
  <printOptions horizontalCentered="1" verticalCentered="1"/>
  <pageMargins left="0" right="0" top="0" bottom="0.3937007874015748" header="0" footer="0"/>
  <pageSetup fitToHeight="0" horizontalDpi="600" verticalDpi="600" orientation="landscape" paperSize="9" r:id="rId2"/>
  <drawing r:id="rId1"/>
</worksheet>
</file>

<file path=xl/worksheets/sheet28.xml><?xml version="1.0" encoding="utf-8"?>
<worksheet xmlns="http://schemas.openxmlformats.org/spreadsheetml/2006/main" xmlns:r="http://schemas.openxmlformats.org/officeDocument/2006/relationships">
  <sheetPr codeName="List55">
    <tabColor rgb="FFFF0066"/>
  </sheetPr>
  <dimension ref="A1:M66"/>
  <sheetViews>
    <sheetView showGridLines="0" view="pageBreakPreview" zoomScaleNormal="75" zoomScaleSheetLayoutView="100" zoomScalePageLayoutView="0" workbookViewId="0" topLeftCell="A53">
      <selection activeCell="J81" sqref="J81"/>
    </sheetView>
  </sheetViews>
  <sheetFormatPr defaultColWidth="9.00390625" defaultRowHeight="12.75"/>
  <cols>
    <col min="1" max="1" width="4.875" style="98" customWidth="1"/>
    <col min="2" max="2" width="4.125" style="81" customWidth="1"/>
    <col min="3" max="3" width="32.625" style="78" customWidth="1"/>
    <col min="4" max="4" width="5.125" style="79" customWidth="1"/>
    <col min="5" max="7" width="15.75390625" style="78" customWidth="1"/>
    <col min="8" max="8" width="17.00390625" style="135" customWidth="1"/>
    <col min="9" max="9" width="0.6171875" style="78" customWidth="1"/>
    <col min="10" max="16384" width="9.125" style="78" customWidth="1"/>
  </cols>
  <sheetData>
    <row r="1" spans="1:11" ht="22.5" customHeight="1">
      <c r="A1" s="338" t="s">
        <v>64</v>
      </c>
      <c r="B1" s="338"/>
      <c r="C1" s="338"/>
      <c r="D1" s="338"/>
      <c r="E1" s="338"/>
      <c r="F1" s="338"/>
      <c r="G1" s="338"/>
      <c r="H1" s="338"/>
      <c r="K1" s="240"/>
    </row>
    <row r="2" spans="1:8" ht="17.25" customHeight="1">
      <c r="A2" s="339" t="s">
        <v>1175</v>
      </c>
      <c r="B2" s="339"/>
      <c r="C2" s="339"/>
      <c r="D2" s="339"/>
      <c r="E2" s="339"/>
      <c r="F2" s="339"/>
      <c r="G2" s="339"/>
      <c r="H2" s="339"/>
    </row>
    <row r="3" spans="3:8" ht="13.5" customHeight="1">
      <c r="C3" s="79"/>
      <c r="D3" s="82"/>
      <c r="G3" s="332" t="s">
        <v>424</v>
      </c>
      <c r="H3" s="332"/>
    </row>
    <row r="4" spans="1:10" ht="12.75" customHeight="1">
      <c r="A4" s="93">
        <v>1</v>
      </c>
      <c r="B4" s="229">
        <v>36</v>
      </c>
      <c r="C4" s="91" t="s">
        <v>989</v>
      </c>
      <c r="D4" s="83"/>
      <c r="E4" s="83"/>
      <c r="F4" s="83"/>
      <c r="G4" s="85"/>
      <c r="H4" s="136" t="s">
        <v>87</v>
      </c>
      <c r="J4" s="240"/>
    </row>
    <row r="5" spans="1:10" ht="12.75" customHeight="1">
      <c r="A5" s="93"/>
      <c r="B5" s="229"/>
      <c r="C5" s="83"/>
      <c r="D5" s="329">
        <v>97</v>
      </c>
      <c r="E5" s="93" t="s">
        <v>990</v>
      </c>
      <c r="F5" s="83"/>
      <c r="G5" s="85"/>
      <c r="H5" s="137"/>
      <c r="J5" s="240"/>
    </row>
    <row r="6" spans="1:8" ht="12.75" customHeight="1">
      <c r="A6" s="93">
        <v>2</v>
      </c>
      <c r="B6" s="229" t="s">
        <v>16</v>
      </c>
      <c r="C6" s="83" t="s">
        <v>15</v>
      </c>
      <c r="D6" s="329"/>
      <c r="E6" s="93" t="s">
        <v>16</v>
      </c>
      <c r="F6" s="83"/>
      <c r="G6" s="79"/>
      <c r="H6" s="138"/>
    </row>
    <row r="7" spans="1:8" ht="12.75" customHeight="1">
      <c r="A7" s="93"/>
      <c r="B7" s="229"/>
      <c r="C7" s="83"/>
      <c r="D7" s="101"/>
      <c r="E7" s="330">
        <v>113</v>
      </c>
      <c r="F7" s="93" t="s">
        <v>990</v>
      </c>
      <c r="G7" s="79"/>
      <c r="H7" s="138"/>
    </row>
    <row r="8" spans="1:8" ht="12.75" customHeight="1">
      <c r="A8" s="93">
        <v>3</v>
      </c>
      <c r="B8" s="229">
        <v>61</v>
      </c>
      <c r="C8" s="83" t="s">
        <v>1021</v>
      </c>
      <c r="D8" s="101"/>
      <c r="E8" s="330"/>
      <c r="F8" s="93" t="s">
        <v>1174</v>
      </c>
      <c r="G8" s="91"/>
      <c r="H8" s="138"/>
    </row>
    <row r="9" spans="1:8" ht="12.75" customHeight="1">
      <c r="A9" s="93"/>
      <c r="B9" s="229"/>
      <c r="C9" s="83"/>
      <c r="D9" s="329">
        <v>98</v>
      </c>
      <c r="E9" s="93" t="s">
        <v>986</v>
      </c>
      <c r="F9" s="93"/>
      <c r="G9" s="91"/>
      <c r="H9" s="138"/>
    </row>
    <row r="10" spans="1:8" ht="12.75" customHeight="1">
      <c r="A10" s="93">
        <v>4</v>
      </c>
      <c r="B10" s="229">
        <v>67</v>
      </c>
      <c r="C10" s="83" t="s">
        <v>985</v>
      </c>
      <c r="D10" s="329"/>
      <c r="E10" s="93" t="s">
        <v>1173</v>
      </c>
      <c r="F10" s="93"/>
      <c r="G10" s="91"/>
      <c r="H10" s="138"/>
    </row>
    <row r="11" spans="1:8" ht="12.75" customHeight="1">
      <c r="A11" s="93"/>
      <c r="B11" s="229"/>
      <c r="C11" s="83"/>
      <c r="D11" s="101"/>
      <c r="E11" s="94"/>
      <c r="F11" s="330">
        <v>121</v>
      </c>
      <c r="G11" s="93" t="s">
        <v>990</v>
      </c>
      <c r="H11" s="138"/>
    </row>
    <row r="12" spans="1:8" ht="12.75" customHeight="1">
      <c r="A12" s="93">
        <v>5</v>
      </c>
      <c r="B12" s="229">
        <v>79</v>
      </c>
      <c r="C12" s="83" t="s">
        <v>1006</v>
      </c>
      <c r="D12" s="101"/>
      <c r="E12" s="94"/>
      <c r="F12" s="330"/>
      <c r="G12" s="93" t="s">
        <v>775</v>
      </c>
      <c r="H12" s="91"/>
    </row>
    <row r="13" spans="1:8" ht="12.75" customHeight="1">
      <c r="A13" s="93"/>
      <c r="B13" s="229"/>
      <c r="C13" s="83"/>
      <c r="D13" s="329">
        <v>99</v>
      </c>
      <c r="E13" s="93" t="s">
        <v>981</v>
      </c>
      <c r="F13" s="93"/>
      <c r="G13" s="95"/>
      <c r="H13" s="91"/>
    </row>
    <row r="14" spans="1:8" ht="12.75" customHeight="1">
      <c r="A14" s="93">
        <v>6</v>
      </c>
      <c r="B14" s="229">
        <v>80</v>
      </c>
      <c r="C14" s="83" t="s">
        <v>983</v>
      </c>
      <c r="D14" s="329"/>
      <c r="E14" s="93" t="s">
        <v>1172</v>
      </c>
      <c r="F14" s="93"/>
      <c r="G14" s="95"/>
      <c r="H14" s="91"/>
    </row>
    <row r="15" spans="1:13" ht="12.75" customHeight="1">
      <c r="A15" s="93"/>
      <c r="B15" s="229"/>
      <c r="C15" s="83"/>
      <c r="D15" s="101"/>
      <c r="E15" s="330">
        <v>114</v>
      </c>
      <c r="F15" s="93" t="s">
        <v>1170</v>
      </c>
      <c r="G15" s="95"/>
      <c r="H15" s="91"/>
      <c r="M15" s="249"/>
    </row>
    <row r="16" spans="1:8" ht="12.75" customHeight="1">
      <c r="A16" s="93">
        <v>7</v>
      </c>
      <c r="B16" s="229" t="s">
        <v>16</v>
      </c>
      <c r="C16" s="83" t="s">
        <v>15</v>
      </c>
      <c r="D16" s="101"/>
      <c r="E16" s="330"/>
      <c r="F16" s="93" t="s">
        <v>1171</v>
      </c>
      <c r="G16" s="83"/>
      <c r="H16" s="91"/>
    </row>
    <row r="17" spans="1:8" ht="12.75" customHeight="1">
      <c r="A17" s="93"/>
      <c r="B17" s="229" t="s">
        <v>56</v>
      </c>
      <c r="C17" s="83"/>
      <c r="D17" s="329">
        <v>100</v>
      </c>
      <c r="E17" s="93" t="s">
        <v>1170</v>
      </c>
      <c r="F17" s="102"/>
      <c r="G17" s="83"/>
      <c r="H17" s="91"/>
    </row>
    <row r="18" spans="1:8" ht="12.75" customHeight="1">
      <c r="A18" s="93">
        <v>8</v>
      </c>
      <c r="B18" s="229">
        <v>48</v>
      </c>
      <c r="C18" s="83" t="s">
        <v>994</v>
      </c>
      <c r="D18" s="329"/>
      <c r="E18" s="93" t="s">
        <v>16</v>
      </c>
      <c r="F18" s="93"/>
      <c r="G18" s="83"/>
      <c r="H18" s="91"/>
    </row>
    <row r="19" spans="1:8" ht="12.75" customHeight="1">
      <c r="A19" s="93"/>
      <c r="C19" s="83"/>
      <c r="D19" s="101"/>
      <c r="E19" s="102"/>
      <c r="F19" s="93"/>
      <c r="G19" s="330">
        <v>125</v>
      </c>
      <c r="H19" s="95" t="s">
        <v>1032</v>
      </c>
    </row>
    <row r="20" spans="1:9" ht="12.75" customHeight="1">
      <c r="A20" s="93">
        <v>9</v>
      </c>
      <c r="B20" s="229">
        <v>46</v>
      </c>
      <c r="C20" s="83" t="s">
        <v>1031</v>
      </c>
      <c r="D20" s="101"/>
      <c r="E20" s="94"/>
      <c r="F20" s="102"/>
      <c r="G20" s="330"/>
      <c r="H20" s="95" t="s">
        <v>1169</v>
      </c>
      <c r="I20" s="102"/>
    </row>
    <row r="21" spans="1:9" ht="12.75" customHeight="1">
      <c r="A21" s="93"/>
      <c r="C21" s="83"/>
      <c r="D21" s="329">
        <v>101</v>
      </c>
      <c r="E21" s="93" t="s">
        <v>1168</v>
      </c>
      <c r="F21" s="83"/>
      <c r="G21" s="95"/>
      <c r="H21" s="91"/>
      <c r="I21" s="102"/>
    </row>
    <row r="22" spans="1:9" ht="12.75" customHeight="1">
      <c r="A22" s="93">
        <v>10</v>
      </c>
      <c r="B22" s="229" t="s">
        <v>16</v>
      </c>
      <c r="C22" s="83" t="s">
        <v>15</v>
      </c>
      <c r="D22" s="329"/>
      <c r="E22" s="93" t="s">
        <v>16</v>
      </c>
      <c r="F22" s="83"/>
      <c r="G22" s="95"/>
      <c r="H22" s="91"/>
      <c r="I22" s="102"/>
    </row>
    <row r="23" spans="1:9" ht="12.75" customHeight="1">
      <c r="A23" s="93"/>
      <c r="C23" s="83"/>
      <c r="D23" s="104"/>
      <c r="E23" s="330">
        <v>115</v>
      </c>
      <c r="F23" s="93" t="s">
        <v>1032</v>
      </c>
      <c r="G23" s="95"/>
      <c r="H23" s="91"/>
      <c r="I23" s="102"/>
    </row>
    <row r="24" spans="1:9" ht="12.75" customHeight="1">
      <c r="A24" s="93">
        <v>11</v>
      </c>
      <c r="B24" s="229">
        <v>56</v>
      </c>
      <c r="C24" s="83" t="s">
        <v>1008</v>
      </c>
      <c r="D24" s="104"/>
      <c r="E24" s="330"/>
      <c r="F24" s="93" t="s">
        <v>1167</v>
      </c>
      <c r="G24" s="83"/>
      <c r="H24" s="91"/>
      <c r="I24" s="102"/>
    </row>
    <row r="25" spans="1:9" ht="12.75" customHeight="1">
      <c r="A25" s="93"/>
      <c r="C25" s="83"/>
      <c r="D25" s="329">
        <v>102</v>
      </c>
      <c r="E25" s="93" t="s">
        <v>1032</v>
      </c>
      <c r="F25" s="83"/>
      <c r="G25" s="83"/>
      <c r="H25" s="91"/>
      <c r="I25" s="102"/>
    </row>
    <row r="26" spans="1:9" ht="12.75" customHeight="1">
      <c r="A26" s="93">
        <v>12</v>
      </c>
      <c r="B26" s="229">
        <v>63</v>
      </c>
      <c r="C26" s="83" t="s">
        <v>1034</v>
      </c>
      <c r="D26" s="329"/>
      <c r="E26" s="93" t="s">
        <v>1166</v>
      </c>
      <c r="F26" s="83"/>
      <c r="G26" s="83"/>
      <c r="H26" s="91"/>
      <c r="I26" s="102"/>
    </row>
    <row r="27" spans="1:9" ht="12.75" customHeight="1">
      <c r="A27" s="93"/>
      <c r="C27" s="83"/>
      <c r="D27" s="104"/>
      <c r="E27" s="93"/>
      <c r="F27" s="330">
        <v>122</v>
      </c>
      <c r="G27" s="93" t="s">
        <v>1032</v>
      </c>
      <c r="H27" s="91"/>
      <c r="I27" s="102"/>
    </row>
    <row r="28" spans="1:9" ht="12.75" customHeight="1">
      <c r="A28" s="93">
        <v>13</v>
      </c>
      <c r="B28" s="229">
        <v>75</v>
      </c>
      <c r="C28" s="83" t="s">
        <v>1060</v>
      </c>
      <c r="D28" s="101"/>
      <c r="E28" s="83"/>
      <c r="F28" s="330"/>
      <c r="G28" s="93" t="s">
        <v>1165</v>
      </c>
      <c r="H28" s="100"/>
      <c r="I28" s="102"/>
    </row>
    <row r="29" spans="1:9" ht="12.75" customHeight="1">
      <c r="A29" s="93"/>
      <c r="C29" s="102"/>
      <c r="D29" s="329">
        <v>103</v>
      </c>
      <c r="E29" s="93" t="s">
        <v>1164</v>
      </c>
      <c r="F29" s="94"/>
      <c r="G29" s="83"/>
      <c r="H29" s="95"/>
      <c r="I29" s="102"/>
    </row>
    <row r="30" spans="1:9" ht="12.75" customHeight="1">
      <c r="A30" s="93">
        <v>14</v>
      </c>
      <c r="B30" s="229">
        <v>70</v>
      </c>
      <c r="C30" s="83" t="s">
        <v>1037</v>
      </c>
      <c r="D30" s="329"/>
      <c r="E30" s="93" t="s">
        <v>1163</v>
      </c>
      <c r="F30" s="94"/>
      <c r="G30" s="83"/>
      <c r="H30" s="95"/>
      <c r="I30" s="102"/>
    </row>
    <row r="31" spans="1:9" ht="12.75" customHeight="1">
      <c r="A31" s="93"/>
      <c r="C31" s="83"/>
      <c r="D31" s="101"/>
      <c r="E31" s="330">
        <v>116</v>
      </c>
      <c r="F31" s="93" t="s">
        <v>1043</v>
      </c>
      <c r="G31" s="83"/>
      <c r="H31" s="95"/>
      <c r="I31" s="102"/>
    </row>
    <row r="32" spans="1:9" ht="12.75" customHeight="1">
      <c r="A32" s="93">
        <v>15</v>
      </c>
      <c r="B32" s="229" t="s">
        <v>16</v>
      </c>
      <c r="C32" s="83" t="s">
        <v>15</v>
      </c>
      <c r="D32" s="101"/>
      <c r="E32" s="330"/>
      <c r="F32" s="93" t="s">
        <v>1162</v>
      </c>
      <c r="G32" s="83"/>
      <c r="H32" s="106"/>
      <c r="I32" s="102"/>
    </row>
    <row r="33" spans="1:9" ht="12.75" customHeight="1">
      <c r="A33" s="93"/>
      <c r="C33" s="83"/>
      <c r="D33" s="329">
        <v>104</v>
      </c>
      <c r="E33" s="93" t="s">
        <v>1043</v>
      </c>
      <c r="F33" s="94"/>
      <c r="G33" s="83"/>
      <c r="H33" s="95"/>
      <c r="I33" s="102"/>
    </row>
    <row r="34" spans="1:9" ht="12.75" customHeight="1">
      <c r="A34" s="93">
        <v>16</v>
      </c>
      <c r="B34" s="229">
        <v>40</v>
      </c>
      <c r="C34" s="91" t="s">
        <v>1042</v>
      </c>
      <c r="D34" s="329"/>
      <c r="E34" s="93" t="s">
        <v>16</v>
      </c>
      <c r="F34" s="94"/>
      <c r="G34" s="83"/>
      <c r="H34" s="95"/>
      <c r="I34" s="102"/>
    </row>
    <row r="35" spans="1:9" ht="15.75" customHeight="1">
      <c r="A35" s="93"/>
      <c r="B35" s="83"/>
      <c r="C35" s="135"/>
      <c r="D35" s="135"/>
      <c r="E35" s="135"/>
      <c r="F35" s="99"/>
      <c r="G35" s="389">
        <v>127</v>
      </c>
      <c r="H35" s="245" t="s">
        <v>1032</v>
      </c>
      <c r="I35" s="102"/>
    </row>
    <row r="36" spans="1:9" ht="12.75" customHeight="1">
      <c r="A36" s="93">
        <v>17</v>
      </c>
      <c r="B36" s="229">
        <v>39</v>
      </c>
      <c r="C36" s="91" t="s">
        <v>1011</v>
      </c>
      <c r="D36" s="242"/>
      <c r="E36" s="135"/>
      <c r="F36" s="108"/>
      <c r="G36" s="389"/>
      <c r="H36" s="211" t="s">
        <v>1161</v>
      </c>
      <c r="I36" s="102"/>
    </row>
    <row r="37" spans="1:9" ht="12.75" customHeight="1">
      <c r="A37" s="93"/>
      <c r="B37" s="83"/>
      <c r="C37" s="108"/>
      <c r="D37" s="412">
        <v>105</v>
      </c>
      <c r="E37" s="95" t="s">
        <v>1160</v>
      </c>
      <c r="F37" s="108"/>
      <c r="G37" s="95"/>
      <c r="H37" s="95"/>
      <c r="I37" s="102"/>
    </row>
    <row r="38" spans="1:9" ht="12.75" customHeight="1">
      <c r="A38" s="93">
        <v>18</v>
      </c>
      <c r="B38" s="229" t="s">
        <v>16</v>
      </c>
      <c r="C38" s="91" t="s">
        <v>15</v>
      </c>
      <c r="D38" s="412"/>
      <c r="E38" s="95" t="s">
        <v>16</v>
      </c>
      <c r="F38" s="99"/>
      <c r="G38" s="95"/>
      <c r="H38" s="95"/>
      <c r="I38" s="102"/>
    </row>
    <row r="39" spans="1:9" ht="12.75" customHeight="1">
      <c r="A39" s="93"/>
      <c r="B39" s="83"/>
      <c r="C39" s="108"/>
      <c r="D39" s="108"/>
      <c r="E39" s="331">
        <v>117</v>
      </c>
      <c r="F39" s="95" t="s">
        <v>1061</v>
      </c>
      <c r="G39" s="95"/>
      <c r="H39" s="95"/>
      <c r="I39" s="102"/>
    </row>
    <row r="40" spans="1:9" ht="12.75" customHeight="1">
      <c r="A40" s="93">
        <v>19</v>
      </c>
      <c r="B40" s="229">
        <v>52</v>
      </c>
      <c r="C40" s="91" t="s">
        <v>1069</v>
      </c>
      <c r="D40" s="243"/>
      <c r="E40" s="331"/>
      <c r="F40" s="95" t="s">
        <v>1159</v>
      </c>
      <c r="G40" s="95"/>
      <c r="H40" s="95"/>
      <c r="I40" s="102"/>
    </row>
    <row r="41" spans="1:9" ht="12.75" customHeight="1">
      <c r="A41" s="93"/>
      <c r="B41" s="83"/>
      <c r="C41" s="91"/>
      <c r="D41" s="329">
        <v>106</v>
      </c>
      <c r="E41" s="95" t="s">
        <v>1061</v>
      </c>
      <c r="F41" s="99"/>
      <c r="G41" s="95"/>
      <c r="H41" s="95"/>
      <c r="I41" s="102"/>
    </row>
    <row r="42" spans="1:9" ht="12.75" customHeight="1">
      <c r="A42" s="93">
        <v>20</v>
      </c>
      <c r="B42" s="229">
        <v>60</v>
      </c>
      <c r="C42" s="91" t="s">
        <v>1063</v>
      </c>
      <c r="D42" s="329"/>
      <c r="E42" s="95" t="s">
        <v>1158</v>
      </c>
      <c r="F42" s="99"/>
      <c r="G42" s="95"/>
      <c r="H42" s="95"/>
      <c r="I42" s="102"/>
    </row>
    <row r="43" spans="1:9" ht="12.75" customHeight="1">
      <c r="A43" s="93"/>
      <c r="B43" s="83"/>
      <c r="C43" s="91"/>
      <c r="D43" s="243"/>
      <c r="E43" s="91"/>
      <c r="F43" s="331">
        <v>123</v>
      </c>
      <c r="G43" s="95" t="s">
        <v>997</v>
      </c>
      <c r="H43" s="95"/>
      <c r="I43" s="102"/>
    </row>
    <row r="44" spans="1:9" ht="12.75" customHeight="1">
      <c r="A44" s="93">
        <v>21</v>
      </c>
      <c r="B44" s="229">
        <v>49</v>
      </c>
      <c r="C44" s="91" t="s">
        <v>1018</v>
      </c>
      <c r="D44" s="243"/>
      <c r="E44" s="91"/>
      <c r="F44" s="331"/>
      <c r="G44" s="95" t="s">
        <v>1157</v>
      </c>
      <c r="H44" s="95"/>
      <c r="I44" s="102"/>
    </row>
    <row r="45" spans="1:9" ht="12.75" customHeight="1">
      <c r="A45" s="93"/>
      <c r="B45" s="83"/>
      <c r="C45" s="91"/>
      <c r="D45" s="329">
        <v>107</v>
      </c>
      <c r="E45" s="95" t="s">
        <v>1017</v>
      </c>
      <c r="F45" s="99"/>
      <c r="G45" s="95"/>
      <c r="H45" s="95"/>
      <c r="I45" s="102"/>
    </row>
    <row r="46" spans="1:9" ht="12.75" customHeight="1">
      <c r="A46" s="93">
        <v>22</v>
      </c>
      <c r="B46" s="229">
        <v>74</v>
      </c>
      <c r="C46" s="91" t="s">
        <v>1050</v>
      </c>
      <c r="D46" s="329"/>
      <c r="E46" s="95" t="s">
        <v>1156</v>
      </c>
      <c r="F46" s="99"/>
      <c r="G46" s="95"/>
      <c r="H46" s="95"/>
      <c r="I46" s="102"/>
    </row>
    <row r="47" spans="1:9" ht="12.75" customHeight="1">
      <c r="A47" s="93"/>
      <c r="B47" s="83"/>
      <c r="C47" s="91"/>
      <c r="D47" s="243"/>
      <c r="E47" s="330">
        <v>118</v>
      </c>
      <c r="F47" s="95" t="s">
        <v>997</v>
      </c>
      <c r="G47" s="95"/>
      <c r="H47" s="95"/>
      <c r="I47" s="102"/>
    </row>
    <row r="48" spans="1:9" ht="12.75" customHeight="1">
      <c r="A48" s="93">
        <v>23</v>
      </c>
      <c r="B48" s="229" t="s">
        <v>16</v>
      </c>
      <c r="C48" s="91" t="s">
        <v>15</v>
      </c>
      <c r="D48" s="243"/>
      <c r="E48" s="330"/>
      <c r="F48" s="95" t="s">
        <v>1155</v>
      </c>
      <c r="G48" s="95"/>
      <c r="H48" s="95"/>
      <c r="I48" s="102"/>
    </row>
    <row r="49" spans="1:9" ht="12.75" customHeight="1">
      <c r="A49" s="93"/>
      <c r="B49" s="83"/>
      <c r="C49" s="91"/>
      <c r="D49" s="329">
        <v>108</v>
      </c>
      <c r="E49" s="95" t="s">
        <v>997</v>
      </c>
      <c r="F49" s="99"/>
      <c r="G49" s="95"/>
      <c r="H49" s="95"/>
      <c r="I49" s="102"/>
    </row>
    <row r="50" spans="1:9" ht="12.75" customHeight="1">
      <c r="A50" s="93">
        <v>24</v>
      </c>
      <c r="B50" s="229">
        <v>44</v>
      </c>
      <c r="C50" s="91" t="s">
        <v>999</v>
      </c>
      <c r="D50" s="329"/>
      <c r="E50" s="95" t="s">
        <v>16</v>
      </c>
      <c r="F50" s="99"/>
      <c r="G50" s="95"/>
      <c r="H50" s="95"/>
      <c r="I50" s="102"/>
    </row>
    <row r="51" spans="1:9" ht="12.75" customHeight="1">
      <c r="A51" s="93"/>
      <c r="B51" s="83"/>
      <c r="C51" s="91"/>
      <c r="D51" s="243"/>
      <c r="E51" s="91"/>
      <c r="F51" s="99"/>
      <c r="G51" s="331">
        <v>126</v>
      </c>
      <c r="H51" s="95" t="s">
        <v>1022</v>
      </c>
      <c r="I51" s="102"/>
    </row>
    <row r="52" spans="1:8" ht="12.75" customHeight="1">
      <c r="A52" s="93">
        <v>25</v>
      </c>
      <c r="B52" s="229">
        <v>47</v>
      </c>
      <c r="C52" s="91" t="s">
        <v>1078</v>
      </c>
      <c r="D52" s="243"/>
      <c r="E52" s="91"/>
      <c r="F52" s="99"/>
      <c r="G52" s="331"/>
      <c r="H52" s="95" t="s">
        <v>1154</v>
      </c>
    </row>
    <row r="53" spans="1:8" ht="12.75" customHeight="1">
      <c r="A53" s="93"/>
      <c r="B53" s="83"/>
      <c r="C53" s="91"/>
      <c r="D53" s="329">
        <v>109</v>
      </c>
      <c r="E53" s="95" t="s">
        <v>1076</v>
      </c>
      <c r="F53" s="99"/>
      <c r="G53" s="95"/>
      <c r="H53" s="95"/>
    </row>
    <row r="54" spans="1:8" ht="12.75" customHeight="1">
      <c r="A54" s="93">
        <v>26</v>
      </c>
      <c r="B54" s="229" t="s">
        <v>16</v>
      </c>
      <c r="C54" s="91" t="s">
        <v>15</v>
      </c>
      <c r="D54" s="329"/>
      <c r="E54" s="95" t="s">
        <v>16</v>
      </c>
      <c r="F54" s="99"/>
      <c r="G54" s="95"/>
      <c r="H54" s="95"/>
    </row>
    <row r="55" spans="1:8" ht="12.75" customHeight="1">
      <c r="A55" s="93"/>
      <c r="B55" s="83"/>
      <c r="C55" s="91"/>
      <c r="D55" s="243"/>
      <c r="E55" s="330">
        <v>119</v>
      </c>
      <c r="F55" s="95" t="s">
        <v>1076</v>
      </c>
      <c r="G55" s="95"/>
      <c r="H55" s="95"/>
    </row>
    <row r="56" spans="1:8" ht="12.75" customHeight="1">
      <c r="A56" s="93">
        <v>27</v>
      </c>
      <c r="B56" s="229">
        <v>53</v>
      </c>
      <c r="C56" s="91" t="s">
        <v>1047</v>
      </c>
      <c r="D56" s="243"/>
      <c r="E56" s="330"/>
      <c r="F56" s="95" t="s">
        <v>1153</v>
      </c>
      <c r="G56" s="95"/>
      <c r="H56" s="95"/>
    </row>
    <row r="57" spans="1:8" ht="12.75" customHeight="1">
      <c r="A57" s="93"/>
      <c r="B57" s="83"/>
      <c r="C57" s="91"/>
      <c r="D57" s="329">
        <v>110</v>
      </c>
      <c r="E57" s="95" t="s">
        <v>1070</v>
      </c>
      <c r="F57" s="99"/>
      <c r="G57" s="95"/>
      <c r="H57" s="95"/>
    </row>
    <row r="58" spans="1:8" ht="12.75" customHeight="1">
      <c r="A58" s="93">
        <v>28</v>
      </c>
      <c r="B58" s="229">
        <v>55</v>
      </c>
      <c r="C58" s="91" t="s">
        <v>1072</v>
      </c>
      <c r="D58" s="329"/>
      <c r="E58" s="95" t="s">
        <v>1152</v>
      </c>
      <c r="F58" s="99"/>
      <c r="G58" s="95"/>
      <c r="H58" s="95"/>
    </row>
    <row r="59" spans="1:8" ht="12.75" customHeight="1">
      <c r="A59" s="93"/>
      <c r="B59" s="83"/>
      <c r="C59" s="91"/>
      <c r="D59" s="243"/>
      <c r="E59" s="91"/>
      <c r="F59" s="331">
        <v>124</v>
      </c>
      <c r="G59" s="95" t="s">
        <v>1022</v>
      </c>
      <c r="H59" s="95"/>
    </row>
    <row r="60" spans="1:8" ht="12.75" customHeight="1">
      <c r="A60" s="93">
        <v>29</v>
      </c>
      <c r="B60" s="229">
        <v>59</v>
      </c>
      <c r="C60" s="91" t="s">
        <v>1055</v>
      </c>
      <c r="D60" s="243"/>
      <c r="E60" s="91"/>
      <c r="F60" s="331"/>
      <c r="G60" s="95" t="s">
        <v>1151</v>
      </c>
      <c r="H60" s="95"/>
    </row>
    <row r="61" spans="1:8" ht="12.75" customHeight="1">
      <c r="A61" s="93"/>
      <c r="B61" s="83"/>
      <c r="C61" s="91"/>
      <c r="D61" s="329">
        <v>111</v>
      </c>
      <c r="E61" s="95" t="s">
        <v>1056</v>
      </c>
      <c r="F61" s="99"/>
      <c r="G61" s="95"/>
      <c r="H61" s="95"/>
    </row>
    <row r="62" spans="1:8" ht="12.75" customHeight="1">
      <c r="A62" s="93">
        <v>30</v>
      </c>
      <c r="B62" s="229">
        <v>68</v>
      </c>
      <c r="C62" s="91" t="s">
        <v>1075</v>
      </c>
      <c r="D62" s="329"/>
      <c r="E62" s="95" t="s">
        <v>1150</v>
      </c>
      <c r="F62" s="99"/>
      <c r="G62" s="95"/>
      <c r="H62" s="95"/>
    </row>
    <row r="63" spans="1:8" ht="12.75" customHeight="1">
      <c r="A63" s="93"/>
      <c r="B63" s="83"/>
      <c r="C63" s="91"/>
      <c r="D63" s="243"/>
      <c r="E63" s="330">
        <v>120</v>
      </c>
      <c r="F63" s="95" t="s">
        <v>1022</v>
      </c>
      <c r="G63" s="95"/>
      <c r="H63" s="95"/>
    </row>
    <row r="64" spans="1:8" ht="12.75" customHeight="1">
      <c r="A64" s="93">
        <v>31</v>
      </c>
      <c r="B64" s="229" t="s">
        <v>16</v>
      </c>
      <c r="C64" s="91" t="s">
        <v>15</v>
      </c>
      <c r="D64" s="243"/>
      <c r="E64" s="330"/>
      <c r="F64" s="95" t="s">
        <v>1149</v>
      </c>
      <c r="G64" s="95"/>
      <c r="H64" s="95"/>
    </row>
    <row r="65" spans="1:8" ht="12.75" customHeight="1">
      <c r="A65" s="93"/>
      <c r="B65" s="83"/>
      <c r="C65" s="91"/>
      <c r="D65" s="329">
        <v>112</v>
      </c>
      <c r="E65" s="95" t="s">
        <v>1022</v>
      </c>
      <c r="F65" s="99"/>
      <c r="G65" s="95"/>
      <c r="H65" s="95"/>
    </row>
    <row r="66" spans="1:8" ht="12.75" customHeight="1">
      <c r="A66" s="93">
        <v>32</v>
      </c>
      <c r="B66" s="229">
        <v>37</v>
      </c>
      <c r="C66" s="91" t="s">
        <v>1024</v>
      </c>
      <c r="D66" s="329"/>
      <c r="E66" s="211" t="s">
        <v>16</v>
      </c>
      <c r="F66" s="99"/>
      <c r="G66" s="95"/>
      <c r="H66" s="95"/>
    </row>
  </sheetData>
  <sheetProtection sheet="1" formatCells="0" formatColumns="0" formatRows="0" insertColumns="0" insertRows="0" deleteColumns="0" deleteRows="0" sort="0" autoFilter="0" pivotTables="0"/>
  <mergeCells count="34">
    <mergeCell ref="F59:F60"/>
    <mergeCell ref="D61:D62"/>
    <mergeCell ref="E63:E64"/>
    <mergeCell ref="D65:D66"/>
    <mergeCell ref="E47:E48"/>
    <mergeCell ref="D49:D50"/>
    <mergeCell ref="G51:G52"/>
    <mergeCell ref="D53:D54"/>
    <mergeCell ref="E55:E56"/>
    <mergeCell ref="D57:D58"/>
    <mergeCell ref="G35:G36"/>
    <mergeCell ref="D37:D38"/>
    <mergeCell ref="E39:E40"/>
    <mergeCell ref="D41:D42"/>
    <mergeCell ref="F43:F44"/>
    <mergeCell ref="D45:D46"/>
    <mergeCell ref="E23:E24"/>
    <mergeCell ref="D25:D26"/>
    <mergeCell ref="F27:F28"/>
    <mergeCell ref="D29:D30"/>
    <mergeCell ref="E31:E32"/>
    <mergeCell ref="D33:D34"/>
    <mergeCell ref="F11:F12"/>
    <mergeCell ref="D13:D14"/>
    <mergeCell ref="E15:E16"/>
    <mergeCell ref="D17:D18"/>
    <mergeCell ref="G19:G20"/>
    <mergeCell ref="D21:D22"/>
    <mergeCell ref="A1:H1"/>
    <mergeCell ref="A2:H2"/>
    <mergeCell ref="G3:H3"/>
    <mergeCell ref="D5:D6"/>
    <mergeCell ref="E7:E8"/>
    <mergeCell ref="D9:D10"/>
  </mergeCells>
  <conditionalFormatting sqref="G11">
    <cfRule type="expression" priority="89" dxfId="358" stopIfTrue="1">
      <formula>$F$11=63</formula>
    </cfRule>
    <cfRule type="expression" priority="90" dxfId="358" stopIfTrue="1">
      <formula>$F$11=95</formula>
    </cfRule>
  </conditionalFormatting>
  <conditionalFormatting sqref="H19">
    <cfRule type="expression" priority="86" dxfId="358" stopIfTrue="1">
      <formula>$G$19=102</formula>
    </cfRule>
    <cfRule type="expression" priority="87" dxfId="358" stopIfTrue="1">
      <formula>$G$19=87</formula>
    </cfRule>
    <cfRule type="expression" priority="88" dxfId="358" stopIfTrue="1">
      <formula>$G$19=119</formula>
    </cfRule>
  </conditionalFormatting>
  <conditionalFormatting sqref="B20 B22 B24 B26 B28 B30 B32 B34">
    <cfRule type="expression" priority="85" dxfId="88" stopIfTrue="1">
      <formula>$A$20=9</formula>
    </cfRule>
  </conditionalFormatting>
  <conditionalFormatting sqref="C20:D20 C22 C26 C34 C30 C32:D32 C28:D28 C24:D24 E21 F23">
    <cfRule type="expression" priority="84" dxfId="343" stopIfTrue="1">
      <formula>$A$20=9</formula>
    </cfRule>
  </conditionalFormatting>
  <conditionalFormatting sqref="D21:D22 D25:D26 G27 D29:D30 E25 E33 F31 D33:D34">
    <cfRule type="expression" priority="83" dxfId="344" stopIfTrue="1">
      <formula>$A$20=9</formula>
    </cfRule>
  </conditionalFormatting>
  <conditionalFormatting sqref="E22:E24 E30:E32 F24:F30 G21:G26 G12:G18">
    <cfRule type="expression" priority="82" dxfId="341" stopIfTrue="1">
      <formula>$A$20=9</formula>
    </cfRule>
  </conditionalFormatting>
  <conditionalFormatting sqref="E29">
    <cfRule type="expression" priority="81" dxfId="370" stopIfTrue="1">
      <formula>$A$20=9</formula>
    </cfRule>
  </conditionalFormatting>
  <conditionalFormatting sqref="B36 B38 B40 B42 B44 B46 B48 B50 B52 B54 B56 B58 B60 B62 B64 B66">
    <cfRule type="expression" priority="80" dxfId="88" stopIfTrue="1">
      <formula>$A$36=17</formula>
    </cfRule>
  </conditionalFormatting>
  <conditionalFormatting sqref="C38 C42 C46 C50 C54 C58 C62 C66 C36:D36 C40:D40 C44:D44 C48:D48 C52:D52 C56:D56 C60:D60 C64:D64 E37 E45 E53 E61 G43">
    <cfRule type="expression" priority="79" dxfId="343" stopIfTrue="1">
      <formula>$A$36=17</formula>
    </cfRule>
  </conditionalFormatting>
  <conditionalFormatting sqref="D37:D38 H51 G59 F63 F47 E65 E57 E49 E41 D41:D42 D45:D46 D49:D50 D53:D54 D57:D58 D61:D62 D65:D66">
    <cfRule type="expression" priority="78" dxfId="344" stopIfTrue="1">
      <formula>$A$36=17</formula>
    </cfRule>
  </conditionalFormatting>
  <conditionalFormatting sqref="E38:E40 H37:H50 F40:F46 F56:F62 G44:G58 H21:H34 E46:E48 E54:E56 E62:E64">
    <cfRule type="expression" priority="77" dxfId="341" stopIfTrue="1">
      <formula>$A$36=17</formula>
    </cfRule>
  </conditionalFormatting>
  <conditionalFormatting sqref="F39 F55">
    <cfRule type="expression" priority="76" dxfId="370" stopIfTrue="1">
      <formula>$A$36=17</formula>
    </cfRule>
  </conditionalFormatting>
  <conditionalFormatting sqref="H20 H36">
    <cfRule type="expression" priority="75" dxfId="372" stopIfTrue="1">
      <formula>$A$36=17</formula>
    </cfRule>
  </conditionalFormatting>
  <conditionalFormatting sqref="I35">
    <cfRule type="expression" priority="74" dxfId="339" stopIfTrue="1">
      <formula>$A$36=17</formula>
    </cfRule>
  </conditionalFormatting>
  <conditionalFormatting sqref="H35">
    <cfRule type="expression" priority="46" dxfId="357" stopIfTrue="1">
      <formula>$G$35=127</formula>
    </cfRule>
    <cfRule type="expression" priority="47" dxfId="357" stopIfTrue="1">
      <formula>$G$35=207</formula>
    </cfRule>
    <cfRule type="expression" priority="48" dxfId="359" stopIfTrue="1">
      <formula>$G$35=151</formula>
    </cfRule>
    <cfRule type="expression" priority="49" dxfId="358" stopIfTrue="1">
      <formula>$G$35=143</formula>
    </cfRule>
    <cfRule type="expression" priority="50" dxfId="358" stopIfTrue="1">
      <formula>$G$35=175</formula>
    </cfRule>
  </conditionalFormatting>
  <conditionalFormatting sqref="G19:G20">
    <cfRule type="cellIs" priority="39" dxfId="356" operator="equal" stopIfTrue="1">
      <formula>87</formula>
    </cfRule>
    <cfRule type="cellIs" priority="40" dxfId="356" operator="equal" stopIfTrue="1">
      <formula>119</formula>
    </cfRule>
    <cfRule type="expression" priority="41" dxfId="341" stopIfTrue="1">
      <formula>$A$20=9</formula>
    </cfRule>
  </conditionalFormatting>
  <conditionalFormatting sqref="B4 B6 B8 B10 B12 B14 B16 B18">
    <cfRule type="expression" priority="29" dxfId="75" stopIfTrue="1">
      <formula>$A$4=1</formula>
    </cfRule>
  </conditionalFormatting>
  <conditionalFormatting sqref="C4 C6 C8 C10 C12 C14 C16 C18 E5 E9 E13 E17 F7 G11">
    <cfRule type="expression" priority="28" dxfId="343" stopIfTrue="1">
      <formula>$A$4=1</formula>
    </cfRule>
  </conditionalFormatting>
  <conditionalFormatting sqref="D5:D6 D9:D10 D13:D14 D17:D18">
    <cfRule type="expression" priority="27" dxfId="350" stopIfTrue="1">
      <formula>$A$4=1</formula>
    </cfRule>
  </conditionalFormatting>
  <conditionalFormatting sqref="E6:E9 E14:E17 F8:F15">
    <cfRule type="expression" priority="25" dxfId="341" stopIfTrue="1">
      <formula>$A$4=1</formula>
    </cfRule>
  </conditionalFormatting>
  <conditionalFormatting sqref="E10 E18 F16">
    <cfRule type="expression" priority="24" dxfId="371" stopIfTrue="1">
      <formula>$A$4=1</formula>
    </cfRule>
  </conditionalFormatting>
  <printOptions horizontalCentered="1" verticalCentered="1"/>
  <pageMargins left="0" right="0" top="0" bottom="0.3937007874015748" header="0" footer="0"/>
  <pageSetup fitToHeight="0" horizontalDpi="600" verticalDpi="600" orientation="portrait" paperSize="9" scale="86" r:id="rId2"/>
  <drawing r:id="rId1"/>
</worksheet>
</file>

<file path=xl/worksheets/sheet29.xml><?xml version="1.0" encoding="utf-8"?>
<worksheet xmlns="http://schemas.openxmlformats.org/spreadsheetml/2006/main" xmlns:r="http://schemas.openxmlformats.org/officeDocument/2006/relationships">
  <sheetPr codeName="List26">
    <tabColor rgb="FFFF0066"/>
  </sheetPr>
  <dimension ref="A1:Z67"/>
  <sheetViews>
    <sheetView showGridLines="0" view="pageBreakPreview" zoomScaleSheetLayoutView="100" zoomScalePageLayoutView="0" workbookViewId="0" topLeftCell="A1">
      <selection activeCell="P73" sqref="P73"/>
    </sheetView>
  </sheetViews>
  <sheetFormatPr defaultColWidth="9.00390625" defaultRowHeight="12.75"/>
  <cols>
    <col min="1" max="1" width="4.625" style="79" customWidth="1"/>
    <col min="2" max="2" width="5.00390625" style="78" customWidth="1"/>
    <col min="3" max="3" width="30.875" style="78" customWidth="1"/>
    <col min="4" max="4" width="4.25390625" style="78" customWidth="1"/>
    <col min="5" max="8" width="17.75390625" style="147" customWidth="1"/>
    <col min="9" max="9" width="0.6171875" style="147" customWidth="1"/>
    <col min="10" max="16384" width="9.125" style="78" customWidth="1"/>
  </cols>
  <sheetData>
    <row r="1" spans="1:26" ht="27" customHeight="1">
      <c r="A1" s="403" t="s">
        <v>64</v>
      </c>
      <c r="B1" s="403"/>
      <c r="C1" s="403"/>
      <c r="D1" s="403"/>
      <c r="E1" s="403"/>
      <c r="F1" s="403"/>
      <c r="G1" s="403"/>
      <c r="H1" s="403"/>
      <c r="I1" s="255"/>
      <c r="J1" s="77"/>
      <c r="K1" s="77"/>
      <c r="L1" s="77"/>
      <c r="M1" s="77"/>
      <c r="N1" s="77"/>
      <c r="O1" s="77"/>
      <c r="P1" s="77"/>
      <c r="Q1" s="77"/>
      <c r="R1" s="77"/>
      <c r="S1" s="77"/>
      <c r="T1" s="77"/>
      <c r="U1" s="77"/>
      <c r="V1" s="77"/>
      <c r="W1" s="77"/>
      <c r="X1" s="77"/>
      <c r="Y1" s="77"/>
      <c r="Z1" s="77"/>
    </row>
    <row r="2" spans="2:12" ht="21" customHeight="1">
      <c r="B2" s="146"/>
      <c r="D2" s="334" t="s">
        <v>1247</v>
      </c>
      <c r="E2" s="334"/>
      <c r="F2" s="334"/>
      <c r="J2" s="15"/>
      <c r="K2" s="15"/>
      <c r="L2" s="15"/>
    </row>
    <row r="3" spans="2:9" ht="15" customHeight="1">
      <c r="B3" s="146"/>
      <c r="F3" s="80"/>
      <c r="G3" s="332" t="s">
        <v>424</v>
      </c>
      <c r="H3" s="332"/>
      <c r="I3" s="51"/>
    </row>
    <row r="4" spans="2:9" ht="15.75">
      <c r="B4" s="229">
        <v>2</v>
      </c>
      <c r="C4" s="135" t="s">
        <v>1246</v>
      </c>
      <c r="D4" s="234"/>
      <c r="H4" s="118" t="s">
        <v>62</v>
      </c>
      <c r="I4" s="118"/>
    </row>
    <row r="5" spans="1:6" ht="12.75">
      <c r="A5" s="79">
        <v>1</v>
      </c>
      <c r="B5" s="229">
        <v>3</v>
      </c>
      <c r="C5" s="108" t="s">
        <v>1245</v>
      </c>
      <c r="D5" s="108"/>
      <c r="E5" s="148" t="s">
        <v>1125</v>
      </c>
      <c r="F5" s="148"/>
    </row>
    <row r="6" spans="2:6" ht="12.75">
      <c r="B6" s="229" t="s">
        <v>16</v>
      </c>
      <c r="C6" s="102" t="s">
        <v>15</v>
      </c>
      <c r="D6" s="405">
        <v>1</v>
      </c>
      <c r="E6" s="148" t="s">
        <v>1113</v>
      </c>
      <c r="F6" s="148"/>
    </row>
    <row r="7" spans="1:6" ht="12.75">
      <c r="A7" s="79">
        <v>2</v>
      </c>
      <c r="B7" s="229" t="s">
        <v>16</v>
      </c>
      <c r="C7" s="102" t="s">
        <v>15</v>
      </c>
      <c r="D7" s="405"/>
      <c r="E7" s="148" t="s">
        <v>16</v>
      </c>
      <c r="F7" s="148" t="s">
        <v>1125</v>
      </c>
    </row>
    <row r="8" spans="2:6" ht="12.75">
      <c r="B8" s="229">
        <v>37</v>
      </c>
      <c r="C8" s="102" t="s">
        <v>1244</v>
      </c>
      <c r="D8" s="228"/>
      <c r="E8" s="227">
        <v>17</v>
      </c>
      <c r="F8" s="148" t="s">
        <v>1113</v>
      </c>
    </row>
    <row r="9" spans="1:7" ht="12.75">
      <c r="A9" s="79">
        <v>3</v>
      </c>
      <c r="B9" s="229">
        <v>63</v>
      </c>
      <c r="C9" s="102" t="s">
        <v>1243</v>
      </c>
      <c r="D9" s="228"/>
      <c r="E9" s="148" t="s">
        <v>1022</v>
      </c>
      <c r="F9" s="148" t="s">
        <v>1242</v>
      </c>
      <c r="G9" s="148"/>
    </row>
    <row r="10" spans="2:7" ht="12.75">
      <c r="B10" s="229">
        <v>59</v>
      </c>
      <c r="C10" s="102" t="s">
        <v>1241</v>
      </c>
      <c r="D10" s="405">
        <v>2</v>
      </c>
      <c r="E10" s="148" t="s">
        <v>1032</v>
      </c>
      <c r="F10" s="148"/>
      <c r="G10" s="148"/>
    </row>
    <row r="11" spans="1:7" ht="12.75">
      <c r="A11" s="79">
        <v>4</v>
      </c>
      <c r="B11" s="229">
        <v>61</v>
      </c>
      <c r="C11" s="102" t="s">
        <v>1240</v>
      </c>
      <c r="D11" s="405"/>
      <c r="E11" s="148" t="s">
        <v>1239</v>
      </c>
      <c r="F11" s="148"/>
      <c r="G11" s="148" t="s">
        <v>1125</v>
      </c>
    </row>
    <row r="12" spans="2:8" ht="12.75">
      <c r="B12" s="229">
        <v>67</v>
      </c>
      <c r="C12" s="102" t="s">
        <v>1238</v>
      </c>
      <c r="D12" s="228"/>
      <c r="E12" s="148"/>
      <c r="F12" s="405">
        <v>25</v>
      </c>
      <c r="G12" s="148" t="s">
        <v>1113</v>
      </c>
      <c r="H12" s="148"/>
    </row>
    <row r="13" spans="1:8" ht="12.75">
      <c r="A13" s="79">
        <v>5</v>
      </c>
      <c r="B13" s="229">
        <v>68</v>
      </c>
      <c r="C13" s="102" t="s">
        <v>1237</v>
      </c>
      <c r="D13" s="228"/>
      <c r="E13" s="148" t="s">
        <v>986</v>
      </c>
      <c r="F13" s="405"/>
      <c r="G13" s="148" t="s">
        <v>1236</v>
      </c>
      <c r="H13" s="148"/>
    </row>
    <row r="14" spans="2:8" ht="12.75">
      <c r="B14" s="229">
        <v>75</v>
      </c>
      <c r="C14" s="102" t="s">
        <v>1235</v>
      </c>
      <c r="D14" s="405">
        <v>3</v>
      </c>
      <c r="E14" s="148" t="s">
        <v>1234</v>
      </c>
      <c r="F14" s="148"/>
      <c r="G14" s="148"/>
      <c r="H14" s="148"/>
    </row>
    <row r="15" spans="1:8" ht="12.75">
      <c r="A15" s="79">
        <v>6</v>
      </c>
      <c r="B15" s="229">
        <v>80</v>
      </c>
      <c r="C15" s="102" t="s">
        <v>1233</v>
      </c>
      <c r="D15" s="405"/>
      <c r="E15" s="148" t="s">
        <v>1232</v>
      </c>
      <c r="F15" s="148" t="s">
        <v>1045</v>
      </c>
      <c r="G15" s="148"/>
      <c r="H15" s="148"/>
    </row>
    <row r="16" spans="2:8" ht="12.75">
      <c r="B16" s="229" t="s">
        <v>16</v>
      </c>
      <c r="C16" s="102" t="s">
        <v>15</v>
      </c>
      <c r="D16" s="228"/>
      <c r="E16" s="227">
        <v>18</v>
      </c>
      <c r="F16" s="148" t="s">
        <v>984</v>
      </c>
      <c r="G16" s="148"/>
      <c r="H16" s="148"/>
    </row>
    <row r="17" spans="1:8" ht="12.75">
      <c r="A17" s="79">
        <v>7</v>
      </c>
      <c r="B17" s="229" t="s">
        <v>16</v>
      </c>
      <c r="C17" s="102" t="s">
        <v>15</v>
      </c>
      <c r="D17" s="228"/>
      <c r="E17" s="148" t="s">
        <v>1045</v>
      </c>
      <c r="F17" s="148" t="s">
        <v>1231</v>
      </c>
      <c r="G17" s="148"/>
      <c r="H17" s="148"/>
    </row>
    <row r="18" spans="2:8" ht="12.75">
      <c r="B18" s="229">
        <v>15</v>
      </c>
      <c r="C18" s="102" t="s">
        <v>1230</v>
      </c>
      <c r="D18" s="405">
        <v>4</v>
      </c>
      <c r="E18" s="148" t="s">
        <v>984</v>
      </c>
      <c r="F18" s="148"/>
      <c r="G18" s="148"/>
      <c r="H18" s="93"/>
    </row>
    <row r="19" spans="1:8" ht="12.75">
      <c r="A19" s="79">
        <v>8</v>
      </c>
      <c r="B19" s="229">
        <v>24</v>
      </c>
      <c r="C19" s="102" t="s">
        <v>1229</v>
      </c>
      <c r="D19" s="405"/>
      <c r="E19" s="148" t="s">
        <v>16</v>
      </c>
      <c r="F19" s="148"/>
      <c r="G19" s="148"/>
      <c r="H19" s="93" t="s">
        <v>1125</v>
      </c>
    </row>
    <row r="20" spans="2:8" ht="12.75">
      <c r="B20" s="100">
        <v>8</v>
      </c>
      <c r="C20" s="102" t="s">
        <v>1228</v>
      </c>
      <c r="D20" s="228"/>
      <c r="E20" s="148"/>
      <c r="F20" s="148"/>
      <c r="G20" s="405">
        <v>29</v>
      </c>
      <c r="H20" s="93" t="s">
        <v>1113</v>
      </c>
    </row>
    <row r="21" spans="1:9" ht="12.75">
      <c r="A21" s="79">
        <v>9</v>
      </c>
      <c r="B21" s="100">
        <v>32</v>
      </c>
      <c r="C21" s="102" t="s">
        <v>1227</v>
      </c>
      <c r="D21" s="228"/>
      <c r="E21" s="148" t="s">
        <v>1091</v>
      </c>
      <c r="F21" s="148"/>
      <c r="G21" s="405"/>
      <c r="H21" s="93" t="s">
        <v>1226</v>
      </c>
      <c r="I21" s="148"/>
    </row>
    <row r="22" spans="2:9" ht="12.75">
      <c r="B22" s="100" t="s">
        <v>16</v>
      </c>
      <c r="C22" s="102" t="s">
        <v>15</v>
      </c>
      <c r="D22" s="405">
        <v>5</v>
      </c>
      <c r="E22" s="148" t="s">
        <v>1012</v>
      </c>
      <c r="F22" s="148"/>
      <c r="G22" s="148"/>
      <c r="H22" s="148"/>
      <c r="I22" s="148"/>
    </row>
    <row r="23" spans="1:9" ht="12.75">
      <c r="A23" s="79">
        <v>10</v>
      </c>
      <c r="B23" s="100" t="s">
        <v>16</v>
      </c>
      <c r="C23" s="102" t="s">
        <v>15</v>
      </c>
      <c r="D23" s="405"/>
      <c r="E23" s="148" t="s">
        <v>16</v>
      </c>
      <c r="F23" s="148" t="s">
        <v>1091</v>
      </c>
      <c r="G23" s="148"/>
      <c r="H23" s="148"/>
      <c r="I23" s="148"/>
    </row>
    <row r="24" spans="2:9" ht="12.75">
      <c r="B24" s="100">
        <v>35</v>
      </c>
      <c r="C24" s="102" t="s">
        <v>1225</v>
      </c>
      <c r="D24" s="228"/>
      <c r="E24" s="227">
        <v>19</v>
      </c>
      <c r="F24" s="148" t="s">
        <v>1012</v>
      </c>
      <c r="G24" s="148"/>
      <c r="H24" s="148"/>
      <c r="I24" s="148"/>
    </row>
    <row r="25" spans="1:9" ht="12.75">
      <c r="A25" s="79">
        <v>11</v>
      </c>
      <c r="B25" s="100">
        <v>47</v>
      </c>
      <c r="C25" s="102" t="s">
        <v>1224</v>
      </c>
      <c r="D25" s="228"/>
      <c r="E25" s="148" t="s">
        <v>1041</v>
      </c>
      <c r="F25" s="148" t="s">
        <v>1223</v>
      </c>
      <c r="G25" s="148"/>
      <c r="H25" s="148"/>
      <c r="I25" s="148"/>
    </row>
    <row r="26" spans="2:9" ht="12.75">
      <c r="B26" s="100">
        <v>36</v>
      </c>
      <c r="C26" s="102" t="s">
        <v>1222</v>
      </c>
      <c r="D26" s="405">
        <v>6</v>
      </c>
      <c r="E26" s="148" t="s">
        <v>1076</v>
      </c>
      <c r="F26" s="148"/>
      <c r="G26" s="148"/>
      <c r="H26" s="148"/>
      <c r="I26" s="148"/>
    </row>
    <row r="27" spans="1:9" ht="12.75">
      <c r="A27" s="79">
        <v>12</v>
      </c>
      <c r="B27" s="100">
        <v>62</v>
      </c>
      <c r="C27" s="102" t="s">
        <v>1221</v>
      </c>
      <c r="D27" s="405"/>
      <c r="E27" s="148" t="s">
        <v>1220</v>
      </c>
      <c r="F27" s="148"/>
      <c r="G27" s="148" t="s">
        <v>1114</v>
      </c>
      <c r="H27" s="148"/>
      <c r="I27" s="148"/>
    </row>
    <row r="28" spans="2:9" ht="12.75">
      <c r="B28" s="100">
        <v>28</v>
      </c>
      <c r="C28" s="102" t="s">
        <v>1219</v>
      </c>
      <c r="D28" s="228"/>
      <c r="E28" s="148"/>
      <c r="F28" s="405">
        <v>26</v>
      </c>
      <c r="G28" s="148" t="s">
        <v>979</v>
      </c>
      <c r="H28" s="148"/>
      <c r="I28" s="148"/>
    </row>
    <row r="29" spans="1:9" ht="12.75">
      <c r="A29" s="79">
        <v>13</v>
      </c>
      <c r="B29" s="100">
        <v>29</v>
      </c>
      <c r="C29" s="102" t="s">
        <v>1218</v>
      </c>
      <c r="D29" s="228"/>
      <c r="E29" s="148" t="s">
        <v>997</v>
      </c>
      <c r="F29" s="405"/>
      <c r="G29" s="148" t="s">
        <v>1217</v>
      </c>
      <c r="H29" s="148"/>
      <c r="I29" s="148"/>
    </row>
    <row r="30" spans="2:9" ht="12.75">
      <c r="B30" s="100">
        <v>44</v>
      </c>
      <c r="C30" s="102" t="s">
        <v>1216</v>
      </c>
      <c r="D30" s="405">
        <v>7</v>
      </c>
      <c r="E30" s="148" t="s">
        <v>1017</v>
      </c>
      <c r="F30" s="148"/>
      <c r="G30" s="148"/>
      <c r="H30" s="148"/>
      <c r="I30" s="148"/>
    </row>
    <row r="31" spans="1:9" ht="12.75">
      <c r="A31" s="79">
        <v>14</v>
      </c>
      <c r="B31" s="100">
        <v>49</v>
      </c>
      <c r="C31" s="102" t="s">
        <v>1215</v>
      </c>
      <c r="D31" s="405"/>
      <c r="E31" s="148" t="s">
        <v>1214</v>
      </c>
      <c r="F31" s="148" t="s">
        <v>1114</v>
      </c>
      <c r="G31" s="148"/>
      <c r="H31" s="148"/>
      <c r="I31" s="148"/>
    </row>
    <row r="32" spans="2:9" ht="12.75">
      <c r="B32" s="100" t="s">
        <v>16</v>
      </c>
      <c r="C32" s="102" t="s">
        <v>15</v>
      </c>
      <c r="D32" s="228"/>
      <c r="E32" s="227">
        <v>20</v>
      </c>
      <c r="F32" s="148" t="s">
        <v>979</v>
      </c>
      <c r="G32" s="148"/>
      <c r="H32" s="148"/>
      <c r="I32" s="148"/>
    </row>
    <row r="33" spans="1:9" ht="12.75">
      <c r="A33" s="79">
        <v>15</v>
      </c>
      <c r="B33" s="100" t="s">
        <v>16</v>
      </c>
      <c r="C33" s="102" t="s">
        <v>15</v>
      </c>
      <c r="D33" s="228"/>
      <c r="E33" s="148" t="s">
        <v>1114</v>
      </c>
      <c r="F33" s="148" t="s">
        <v>1213</v>
      </c>
      <c r="G33" s="148"/>
      <c r="H33" s="148"/>
      <c r="I33" s="148"/>
    </row>
    <row r="34" spans="2:9" ht="12.75">
      <c r="B34" s="100">
        <v>7</v>
      </c>
      <c r="C34" s="108" t="s">
        <v>1212</v>
      </c>
      <c r="D34" s="405">
        <v>8</v>
      </c>
      <c r="E34" s="148" t="s">
        <v>979</v>
      </c>
      <c r="F34" s="148"/>
      <c r="G34" s="148"/>
      <c r="H34" s="148"/>
      <c r="I34" s="148"/>
    </row>
    <row r="35" spans="1:10" ht="12.75">
      <c r="A35" s="79">
        <v>16</v>
      </c>
      <c r="B35" s="100">
        <v>12</v>
      </c>
      <c r="C35" s="108" t="s">
        <v>1211</v>
      </c>
      <c r="D35" s="405"/>
      <c r="E35" s="93" t="s">
        <v>16</v>
      </c>
      <c r="F35" s="148"/>
      <c r="G35" s="148"/>
      <c r="H35" s="100" t="s">
        <v>1125</v>
      </c>
      <c r="I35" s="149"/>
      <c r="J35" s="102"/>
    </row>
    <row r="36" spans="2:10" ht="12.75">
      <c r="B36" s="100">
        <v>4</v>
      </c>
      <c r="C36" s="108" t="s">
        <v>1210</v>
      </c>
      <c r="D36" s="228"/>
      <c r="E36" s="93"/>
      <c r="F36" s="148"/>
      <c r="G36" s="330">
        <v>31</v>
      </c>
      <c r="H36" s="100" t="s">
        <v>1113</v>
      </c>
      <c r="I36" s="148"/>
      <c r="J36" s="102"/>
    </row>
    <row r="37" spans="1:10" ht="12.75">
      <c r="A37" s="79">
        <v>17</v>
      </c>
      <c r="B37" s="100">
        <v>10</v>
      </c>
      <c r="C37" s="108" t="s">
        <v>1209</v>
      </c>
      <c r="D37" s="228"/>
      <c r="E37" s="148" t="s">
        <v>1102</v>
      </c>
      <c r="F37" s="148"/>
      <c r="G37" s="330"/>
      <c r="H37" s="148" t="s">
        <v>1208</v>
      </c>
      <c r="I37" s="148"/>
      <c r="J37" s="102"/>
    </row>
    <row r="38" spans="2:9" ht="12.75">
      <c r="B38" s="100" t="s">
        <v>16</v>
      </c>
      <c r="C38" s="102" t="s">
        <v>15</v>
      </c>
      <c r="D38" s="405">
        <v>9</v>
      </c>
      <c r="E38" s="148" t="s">
        <v>1104</v>
      </c>
      <c r="F38" s="148"/>
      <c r="G38" s="148"/>
      <c r="H38" s="148"/>
      <c r="I38" s="148"/>
    </row>
    <row r="39" spans="1:9" ht="12.75">
      <c r="A39" s="79">
        <v>18</v>
      </c>
      <c r="B39" s="100" t="s">
        <v>16</v>
      </c>
      <c r="C39" s="102" t="s">
        <v>15</v>
      </c>
      <c r="D39" s="405"/>
      <c r="E39" s="93" t="s">
        <v>16</v>
      </c>
      <c r="F39" s="148" t="s">
        <v>1102</v>
      </c>
      <c r="G39" s="148"/>
      <c r="H39" s="148"/>
      <c r="I39" s="148"/>
    </row>
    <row r="40" spans="2:9" ht="12.75">
      <c r="B40" s="100">
        <v>46</v>
      </c>
      <c r="C40" s="108" t="s">
        <v>1207</v>
      </c>
      <c r="D40" s="228"/>
      <c r="E40" s="227">
        <v>21</v>
      </c>
      <c r="F40" s="148" t="s">
        <v>1104</v>
      </c>
      <c r="G40" s="148"/>
      <c r="H40" s="148"/>
      <c r="I40" s="148"/>
    </row>
    <row r="41" spans="1:9" ht="12.75">
      <c r="A41" s="79">
        <v>19</v>
      </c>
      <c r="B41" s="100">
        <v>55</v>
      </c>
      <c r="C41" s="108" t="s">
        <v>1206</v>
      </c>
      <c r="D41" s="228"/>
      <c r="E41" s="148" t="s">
        <v>1168</v>
      </c>
      <c r="F41" s="148" t="s">
        <v>1205</v>
      </c>
      <c r="G41" s="148"/>
      <c r="H41" s="148"/>
      <c r="I41" s="148"/>
    </row>
    <row r="42" spans="2:9" ht="12.75">
      <c r="B42" s="100">
        <v>48</v>
      </c>
      <c r="C42" s="108" t="s">
        <v>1204</v>
      </c>
      <c r="D42" s="405">
        <v>10</v>
      </c>
      <c r="E42" s="148" t="s">
        <v>1070</v>
      </c>
      <c r="F42" s="148"/>
      <c r="G42" s="148"/>
      <c r="H42" s="148"/>
      <c r="I42" s="148"/>
    </row>
    <row r="43" spans="1:9" ht="12.75">
      <c r="A43" s="79">
        <v>20</v>
      </c>
      <c r="B43" s="100">
        <v>70</v>
      </c>
      <c r="C43" s="108" t="s">
        <v>1203</v>
      </c>
      <c r="D43" s="405"/>
      <c r="E43" s="93" t="s">
        <v>1202</v>
      </c>
      <c r="F43" s="148"/>
      <c r="G43" s="148" t="s">
        <v>1102</v>
      </c>
      <c r="H43" s="148"/>
      <c r="I43" s="148"/>
    </row>
    <row r="44" spans="2:9" ht="12.75">
      <c r="B44" s="100">
        <v>39</v>
      </c>
      <c r="C44" s="108" t="s">
        <v>1201</v>
      </c>
      <c r="D44" s="228"/>
      <c r="E44" s="93"/>
      <c r="F44" s="405">
        <v>27</v>
      </c>
      <c r="G44" s="148" t="s">
        <v>1104</v>
      </c>
      <c r="H44" s="148"/>
      <c r="I44" s="148"/>
    </row>
    <row r="45" spans="1:9" ht="12.75">
      <c r="A45" s="79">
        <v>21</v>
      </c>
      <c r="B45" s="100">
        <v>53</v>
      </c>
      <c r="C45" s="108" t="s">
        <v>1200</v>
      </c>
      <c r="D45" s="228"/>
      <c r="E45" s="148" t="s">
        <v>996</v>
      </c>
      <c r="F45" s="405"/>
      <c r="G45" s="148" t="s">
        <v>1199</v>
      </c>
      <c r="H45" s="148"/>
      <c r="I45" s="148"/>
    </row>
    <row r="46" spans="2:9" ht="12.75">
      <c r="B46" s="100">
        <v>19</v>
      </c>
      <c r="C46" s="108" t="s">
        <v>1198</v>
      </c>
      <c r="D46" s="405">
        <v>11</v>
      </c>
      <c r="E46" s="148" t="s">
        <v>1043</v>
      </c>
      <c r="F46" s="148"/>
      <c r="G46" s="148"/>
      <c r="H46" s="148"/>
      <c r="I46" s="148"/>
    </row>
    <row r="47" spans="1:9" ht="12.75">
      <c r="A47" s="79">
        <v>22</v>
      </c>
      <c r="B47" s="100">
        <v>40</v>
      </c>
      <c r="C47" s="108" t="s">
        <v>1197</v>
      </c>
      <c r="D47" s="405"/>
      <c r="E47" s="93" t="s">
        <v>1196</v>
      </c>
      <c r="F47" s="148" t="s">
        <v>1019</v>
      </c>
      <c r="G47" s="148"/>
      <c r="H47" s="148"/>
      <c r="I47" s="148"/>
    </row>
    <row r="48" spans="2:9" ht="12.75">
      <c r="B48" s="100" t="s">
        <v>16</v>
      </c>
      <c r="C48" s="108" t="s">
        <v>15</v>
      </c>
      <c r="D48" s="228"/>
      <c r="E48" s="227">
        <v>22</v>
      </c>
      <c r="F48" s="148" t="s">
        <v>1053</v>
      </c>
      <c r="G48" s="148"/>
      <c r="H48" s="148"/>
      <c r="I48" s="148"/>
    </row>
    <row r="49" spans="1:9" ht="12.75">
      <c r="A49" s="79">
        <v>23</v>
      </c>
      <c r="B49" s="100" t="s">
        <v>16</v>
      </c>
      <c r="C49" s="108" t="s">
        <v>15</v>
      </c>
      <c r="D49" s="228"/>
      <c r="E49" s="148" t="s">
        <v>1019</v>
      </c>
      <c r="F49" s="148" t="s">
        <v>1195</v>
      </c>
      <c r="G49" s="148"/>
      <c r="H49" s="148"/>
      <c r="I49" s="148"/>
    </row>
    <row r="50" spans="2:9" ht="12.75">
      <c r="B50" s="100">
        <v>13</v>
      </c>
      <c r="C50" s="108" t="s">
        <v>1194</v>
      </c>
      <c r="D50" s="405">
        <v>12</v>
      </c>
      <c r="E50" s="148" t="s">
        <v>1053</v>
      </c>
      <c r="F50" s="148"/>
      <c r="G50" s="148"/>
      <c r="H50" s="148"/>
      <c r="I50" s="148"/>
    </row>
    <row r="51" spans="1:9" ht="12.75">
      <c r="A51" s="79">
        <v>24</v>
      </c>
      <c r="B51" s="100">
        <v>16</v>
      </c>
      <c r="C51" s="108" t="s">
        <v>1193</v>
      </c>
      <c r="D51" s="405"/>
      <c r="E51" s="93" t="s">
        <v>16</v>
      </c>
      <c r="F51" s="148"/>
      <c r="G51" s="148"/>
      <c r="H51" s="93" t="s">
        <v>1102</v>
      </c>
      <c r="I51" s="148"/>
    </row>
    <row r="52" spans="2:9" ht="12.75">
      <c r="B52" s="100">
        <v>11</v>
      </c>
      <c r="C52" s="108" t="s">
        <v>1192</v>
      </c>
      <c r="D52" s="228"/>
      <c r="E52" s="93"/>
      <c r="F52" s="148"/>
      <c r="G52" s="405">
        <v>30</v>
      </c>
      <c r="H52" s="93" t="s">
        <v>1104</v>
      </c>
      <c r="I52" s="148"/>
    </row>
    <row r="53" spans="1:9" ht="12.75">
      <c r="A53" s="79">
        <v>25</v>
      </c>
      <c r="B53" s="100">
        <v>23</v>
      </c>
      <c r="C53" s="108" t="s">
        <v>1191</v>
      </c>
      <c r="D53" s="228"/>
      <c r="E53" s="148" t="s">
        <v>1073</v>
      </c>
      <c r="F53" s="148"/>
      <c r="G53" s="405"/>
      <c r="H53" s="148" t="s">
        <v>16</v>
      </c>
      <c r="I53" s="148"/>
    </row>
    <row r="54" spans="2:7" ht="12.75">
      <c r="B54" s="100" t="s">
        <v>16</v>
      </c>
      <c r="C54" s="108" t="s">
        <v>15</v>
      </c>
      <c r="D54" s="405">
        <v>13</v>
      </c>
      <c r="E54" s="148" t="s">
        <v>1002</v>
      </c>
      <c r="F54" s="148"/>
      <c r="G54" s="148"/>
    </row>
    <row r="55" spans="1:7" ht="12.75">
      <c r="A55" s="79">
        <v>26</v>
      </c>
      <c r="B55" s="100" t="s">
        <v>16</v>
      </c>
      <c r="C55" s="108" t="s">
        <v>15</v>
      </c>
      <c r="D55" s="405"/>
      <c r="E55" s="93" t="s">
        <v>16</v>
      </c>
      <c r="F55" s="148" t="s">
        <v>1073</v>
      </c>
      <c r="G55" s="148"/>
    </row>
    <row r="56" spans="2:7" ht="12.75">
      <c r="B56" s="100">
        <v>52</v>
      </c>
      <c r="C56" s="108" t="s">
        <v>1190</v>
      </c>
      <c r="D56" s="228"/>
      <c r="E56" s="227">
        <v>23</v>
      </c>
      <c r="F56" s="148" t="s">
        <v>1002</v>
      </c>
      <c r="G56" s="148"/>
    </row>
    <row r="57" spans="1:7" ht="12.75">
      <c r="A57" s="79">
        <v>27</v>
      </c>
      <c r="B57" s="100">
        <v>79</v>
      </c>
      <c r="C57" s="108" t="s">
        <v>1189</v>
      </c>
      <c r="D57" s="228"/>
      <c r="E57" s="148" t="s">
        <v>1058</v>
      </c>
      <c r="F57" s="148" t="s">
        <v>1188</v>
      </c>
      <c r="G57" s="148"/>
    </row>
    <row r="58" spans="2:7" ht="12.75">
      <c r="B58" s="100">
        <v>25</v>
      </c>
      <c r="C58" s="108" t="s">
        <v>1187</v>
      </c>
      <c r="D58" s="405">
        <v>14</v>
      </c>
      <c r="E58" s="148" t="s">
        <v>1067</v>
      </c>
      <c r="F58" s="148"/>
      <c r="G58" s="148"/>
    </row>
    <row r="59" spans="1:7" ht="12.75">
      <c r="A59" s="79">
        <v>28</v>
      </c>
      <c r="B59" s="100">
        <v>33</v>
      </c>
      <c r="C59" s="108" t="s">
        <v>1186</v>
      </c>
      <c r="D59" s="405"/>
      <c r="E59" s="93" t="s">
        <v>1185</v>
      </c>
      <c r="F59" s="148"/>
      <c r="G59" s="148" t="s">
        <v>1088</v>
      </c>
    </row>
    <row r="60" spans="2:7" ht="12.75">
      <c r="B60" s="100">
        <v>14</v>
      </c>
      <c r="C60" s="108" t="s">
        <v>1184</v>
      </c>
      <c r="D60" s="228"/>
      <c r="E60" s="93"/>
      <c r="F60" s="405">
        <v>28</v>
      </c>
      <c r="G60" s="148" t="s">
        <v>1126</v>
      </c>
    </row>
    <row r="61" spans="1:7" ht="12.75">
      <c r="A61" s="79">
        <v>29</v>
      </c>
      <c r="B61" s="100">
        <v>60</v>
      </c>
      <c r="C61" s="108" t="s">
        <v>1183</v>
      </c>
      <c r="D61" s="228"/>
      <c r="E61" s="148" t="s">
        <v>1028</v>
      </c>
      <c r="F61" s="405"/>
      <c r="G61" s="148" t="s">
        <v>1182</v>
      </c>
    </row>
    <row r="62" spans="2:7" ht="12.75">
      <c r="B62" s="100">
        <v>56</v>
      </c>
      <c r="C62" s="108" t="s">
        <v>1181</v>
      </c>
      <c r="D62" s="405">
        <v>15</v>
      </c>
      <c r="E62" s="148" t="s">
        <v>1061</v>
      </c>
      <c r="F62" s="148"/>
      <c r="G62" s="148"/>
    </row>
    <row r="63" spans="1:7" ht="12.75">
      <c r="A63" s="79">
        <v>30</v>
      </c>
      <c r="B63" s="100">
        <v>74</v>
      </c>
      <c r="C63" s="108" t="s">
        <v>1180</v>
      </c>
      <c r="D63" s="405"/>
      <c r="E63" s="93" t="s">
        <v>1179</v>
      </c>
      <c r="F63" s="148" t="s">
        <v>1088</v>
      </c>
      <c r="G63" s="148"/>
    </row>
    <row r="64" spans="2:7" ht="12.75">
      <c r="B64" s="100" t="s">
        <v>16</v>
      </c>
      <c r="C64" s="108" t="s">
        <v>15</v>
      </c>
      <c r="D64" s="228"/>
      <c r="E64" s="227">
        <v>24</v>
      </c>
      <c r="F64" s="148" t="s">
        <v>1126</v>
      </c>
      <c r="G64" s="148"/>
    </row>
    <row r="65" spans="1:7" ht="12.75">
      <c r="A65" s="79">
        <v>31</v>
      </c>
      <c r="B65" s="100" t="s">
        <v>16</v>
      </c>
      <c r="C65" s="108" t="s">
        <v>15</v>
      </c>
      <c r="D65" s="228"/>
      <c r="E65" s="148" t="s">
        <v>1088</v>
      </c>
      <c r="F65" s="148" t="s">
        <v>1178</v>
      </c>
      <c r="G65" s="148"/>
    </row>
    <row r="66" spans="2:7" ht="12.75">
      <c r="B66" s="100">
        <v>5</v>
      </c>
      <c r="C66" s="108" t="s">
        <v>1177</v>
      </c>
      <c r="D66" s="405">
        <v>16</v>
      </c>
      <c r="E66" s="148" t="s">
        <v>1126</v>
      </c>
      <c r="F66" s="148"/>
      <c r="G66" s="148"/>
    </row>
    <row r="67" spans="1:7" ht="12.75">
      <c r="A67" s="79">
        <v>32</v>
      </c>
      <c r="B67" s="100">
        <v>6</v>
      </c>
      <c r="C67" s="108" t="s">
        <v>1176</v>
      </c>
      <c r="D67" s="405"/>
      <c r="E67" s="148" t="s">
        <v>16</v>
      </c>
      <c r="F67" s="148"/>
      <c r="G67" s="148"/>
    </row>
  </sheetData>
  <sheetProtection sheet="1" formatCells="0" formatColumns="0" formatRows="0" insertColumns="0" insertRows="0" deleteColumns="0" deleteRows="0" sort="0" autoFilter="0" pivotTables="0"/>
  <mergeCells count="26">
    <mergeCell ref="G36:G37"/>
    <mergeCell ref="F60:F61"/>
    <mergeCell ref="D42:D43"/>
    <mergeCell ref="D50:D51"/>
    <mergeCell ref="D54:D55"/>
    <mergeCell ref="D58:D59"/>
    <mergeCell ref="F44:F45"/>
    <mergeCell ref="D62:D63"/>
    <mergeCell ref="D6:D7"/>
    <mergeCell ref="D10:D11"/>
    <mergeCell ref="D14:D15"/>
    <mergeCell ref="F12:F13"/>
    <mergeCell ref="D18:D19"/>
    <mergeCell ref="D22:D23"/>
    <mergeCell ref="D26:D27"/>
    <mergeCell ref="F28:F29"/>
    <mergeCell ref="A1:H1"/>
    <mergeCell ref="G3:H3"/>
    <mergeCell ref="D66:D67"/>
    <mergeCell ref="D2:F2"/>
    <mergeCell ref="G20:G21"/>
    <mergeCell ref="G52:G53"/>
    <mergeCell ref="D30:D31"/>
    <mergeCell ref="D34:D35"/>
    <mergeCell ref="D38:D39"/>
    <mergeCell ref="D46:D47"/>
  </mergeCells>
  <conditionalFormatting sqref="H13:H18">
    <cfRule type="expression" priority="275" dxfId="339" stopIfTrue="1">
      <formula>$A$21=9</formula>
    </cfRule>
  </conditionalFormatting>
  <conditionalFormatting sqref="G19 F25:F27 E23:E25 E31:E33 F30:F31">
    <cfRule type="expression" priority="274" dxfId="341" stopIfTrue="1">
      <formula>$A$21=9</formula>
    </cfRule>
  </conditionalFormatting>
  <conditionalFormatting sqref="B20:B23">
    <cfRule type="expression" priority="273" dxfId="14" stopIfTrue="1">
      <formula>$A$21=9</formula>
    </cfRule>
  </conditionalFormatting>
  <conditionalFormatting sqref="E30 C23 C25 C27 C29 C31 C33 C21 F24 G28 E22">
    <cfRule type="expression" priority="272" dxfId="343" stopIfTrue="1">
      <formula>$A$21=9</formula>
    </cfRule>
  </conditionalFormatting>
  <conditionalFormatting sqref="F32 E26 E34">
    <cfRule type="expression" priority="271" dxfId="344" stopIfTrue="1">
      <formula>$A$21=9</formula>
    </cfRule>
  </conditionalFormatting>
  <conditionalFormatting sqref="B24:B27">
    <cfRule type="expression" priority="270" dxfId="13" stopIfTrue="1">
      <formula>$A$25=11</formula>
    </cfRule>
  </conditionalFormatting>
  <conditionalFormatting sqref="B28:B31">
    <cfRule type="expression" priority="269" dxfId="14" stopIfTrue="1">
      <formula>$A$29=13</formula>
    </cfRule>
  </conditionalFormatting>
  <conditionalFormatting sqref="B32:B35">
    <cfRule type="expression" priority="268" dxfId="13" stopIfTrue="1">
      <formula>$A$33=15</formula>
    </cfRule>
  </conditionalFormatting>
  <conditionalFormatting sqref="G20:G21">
    <cfRule type="cellIs" priority="267" dxfId="361" operator="equal" stopIfTrue="1">
      <formula>15</formula>
    </cfRule>
  </conditionalFormatting>
  <conditionalFormatting sqref="B36:B39 D36:D37 C36">
    <cfRule type="expression" priority="266" dxfId="14" stopIfTrue="1">
      <formula>$A$37=17</formula>
    </cfRule>
  </conditionalFormatting>
  <conditionalFormatting sqref="B40:B43">
    <cfRule type="expression" priority="265" dxfId="13" stopIfTrue="1">
      <formula>$A$41=19</formula>
    </cfRule>
  </conditionalFormatting>
  <conditionalFormatting sqref="B44:B47">
    <cfRule type="expression" priority="264" dxfId="14" stopIfTrue="1">
      <formula>$A$45=21</formula>
    </cfRule>
  </conditionalFormatting>
  <conditionalFormatting sqref="B48:B51">
    <cfRule type="expression" priority="263" dxfId="13" stopIfTrue="1">
      <formula>$A$49=23</formula>
    </cfRule>
  </conditionalFormatting>
  <conditionalFormatting sqref="B52:B55">
    <cfRule type="expression" priority="262" dxfId="14" stopIfTrue="1">
      <formula>$A$53=25</formula>
    </cfRule>
  </conditionalFormatting>
  <conditionalFormatting sqref="B56:B59">
    <cfRule type="expression" priority="261" dxfId="13" stopIfTrue="1">
      <formula>$A$57=27</formula>
    </cfRule>
  </conditionalFormatting>
  <conditionalFormatting sqref="B60:B63">
    <cfRule type="expression" priority="260" dxfId="14" stopIfTrue="1">
      <formula>$A$61=29</formula>
    </cfRule>
  </conditionalFormatting>
  <conditionalFormatting sqref="B64:B67 C66:C67">
    <cfRule type="expression" priority="259" dxfId="13" stopIfTrue="1">
      <formula>$A$65=31</formula>
    </cfRule>
  </conditionalFormatting>
  <conditionalFormatting sqref="C34">
    <cfRule type="expression" priority="258" dxfId="13" stopIfTrue="1">
      <formula>$A$35=16</formula>
    </cfRule>
  </conditionalFormatting>
  <conditionalFormatting sqref="C35">
    <cfRule type="expression" priority="257" dxfId="349" stopIfTrue="1">
      <formula>$A$35=16</formula>
    </cfRule>
  </conditionalFormatting>
  <conditionalFormatting sqref="C39 C41 C43 C45 C47 C49 C51 C53 C55 C57 C59 C61 C63 C65 E38 G44 E46 F56 E54 F40 E62">
    <cfRule type="expression" priority="256" dxfId="343" stopIfTrue="1">
      <formula>$A$37=17</formula>
    </cfRule>
  </conditionalFormatting>
  <conditionalFormatting sqref="C37">
    <cfRule type="expression" priority="255" dxfId="348" stopIfTrue="1">
      <formula>$A$37=17</formula>
    </cfRule>
  </conditionalFormatting>
  <conditionalFormatting sqref="E42 E50 E58 E66 F64 F48 H52 G60">
    <cfRule type="expression" priority="254" dxfId="344" stopIfTrue="1">
      <formula>$A$37=17</formula>
    </cfRule>
  </conditionalFormatting>
  <conditionalFormatting sqref="F62:F63 H37:H51 F41:F43 E47:F47 F57:F59 G45:G51 E39:E41 E48:E49 E55:E57 E63:E65 F46 G54:G59 H29:H34">
    <cfRule type="expression" priority="253" dxfId="341" stopIfTrue="1">
      <formula>$A$37=17</formula>
    </cfRule>
  </conditionalFormatting>
  <conditionalFormatting sqref="H28">
    <cfRule type="expression" priority="251" dxfId="352" stopIfTrue="1">
      <formula>$A$37=17</formula>
    </cfRule>
    <cfRule type="expression" priority="252" dxfId="339" stopIfTrue="1">
      <formula>$A$21=9</formula>
    </cfRule>
  </conditionalFormatting>
  <conditionalFormatting sqref="H21">
    <cfRule type="expression" priority="249" dxfId="373" stopIfTrue="1">
      <formula>$A$37=17</formula>
    </cfRule>
    <cfRule type="expression" priority="250" dxfId="374" stopIfTrue="1">
      <formula>$A$21=9</formula>
    </cfRule>
  </conditionalFormatting>
  <conditionalFormatting sqref="H22:H27">
    <cfRule type="expression" priority="247" dxfId="352" stopIfTrue="1">
      <formula>$A$37=17</formula>
    </cfRule>
    <cfRule type="expression" priority="248" dxfId="353" stopIfTrue="1">
      <formula>$A$21=9</formula>
    </cfRule>
  </conditionalFormatting>
  <conditionalFormatting sqref="D38:D39 D42:D43 D46:D47 D50:D51 D54:D55 D58:D59 D62:D63">
    <cfRule type="expression" priority="223" dxfId="350" stopIfTrue="1">
      <formula>$A$37=17</formula>
    </cfRule>
  </conditionalFormatting>
  <conditionalFormatting sqref="D22:D23 D26:D27 D30:D31">
    <cfRule type="expression" priority="222" dxfId="350" stopIfTrue="1">
      <formula>$A$21=9</formula>
    </cfRule>
  </conditionalFormatting>
  <conditionalFormatting sqref="D34:D35">
    <cfRule type="expression" priority="221" dxfId="375" stopIfTrue="1">
      <formula>$A$21=9</formula>
    </cfRule>
  </conditionalFormatting>
  <conditionalFormatting sqref="D66:D67">
    <cfRule type="expression" priority="220" dxfId="375" stopIfTrue="1">
      <formula>$A$37=17</formula>
    </cfRule>
  </conditionalFormatting>
  <conditionalFormatting sqref="F28:F29">
    <cfRule type="expression" priority="218" dxfId="341" stopIfTrue="1">
      <formula>$A$21=9</formula>
    </cfRule>
  </conditionalFormatting>
  <conditionalFormatting sqref="F44:F45 F60:F61 G52:G53">
    <cfRule type="expression" priority="217" dxfId="341" stopIfTrue="1">
      <formula>$A$37=17</formula>
    </cfRule>
  </conditionalFormatting>
  <conditionalFormatting sqref="H20">
    <cfRule type="expression" priority="214" dxfId="365" stopIfTrue="1">
      <formula>$G$20=15</formula>
    </cfRule>
    <cfRule type="expression" priority="215" dxfId="339" stopIfTrue="1">
      <formula>$A$21=9</formula>
    </cfRule>
  </conditionalFormatting>
  <conditionalFormatting sqref="H19">
    <cfRule type="expression" priority="213" dxfId="362" stopIfTrue="1">
      <formula>$G$20=15</formula>
    </cfRule>
  </conditionalFormatting>
  <conditionalFormatting sqref="G36:G37">
    <cfRule type="cellIs" priority="164" dxfId="361" operator="equal" stopIfTrue="1">
      <formula>121</formula>
    </cfRule>
    <cfRule type="cellIs" priority="165" dxfId="361" operator="equal" stopIfTrue="1">
      <formula>61</formula>
    </cfRule>
    <cfRule type="cellIs" priority="166" dxfId="361" operator="equal" stopIfTrue="1">
      <formula>31</formula>
    </cfRule>
  </conditionalFormatting>
  <conditionalFormatting sqref="C5:D5">
    <cfRule type="expression" priority="121" dxfId="348" stopIfTrue="1">
      <formula>$A$5=1</formula>
    </cfRule>
  </conditionalFormatting>
  <conditionalFormatting sqref="C4:D4 B4:B7">
    <cfRule type="expression" priority="120" dxfId="14" stopIfTrue="1">
      <formula>$A$5=1</formula>
    </cfRule>
  </conditionalFormatting>
  <conditionalFormatting sqref="C7">
    <cfRule type="expression" priority="119" dxfId="343" stopIfTrue="1">
      <formula>$A$7=2</formula>
    </cfRule>
  </conditionalFormatting>
  <conditionalFormatting sqref="D6:D7">
    <cfRule type="expression" priority="118" dxfId="344" stopIfTrue="1">
      <formula>$A$7=2</formula>
    </cfRule>
  </conditionalFormatting>
  <conditionalFormatting sqref="B8:B11">
    <cfRule type="expression" priority="117" dxfId="13" stopIfTrue="1">
      <formula>$A$9=3</formula>
    </cfRule>
  </conditionalFormatting>
  <conditionalFormatting sqref="C9:D9">
    <cfRule type="expression" priority="116" dxfId="343" stopIfTrue="1">
      <formula>$A$9=3</formula>
    </cfRule>
  </conditionalFormatting>
  <conditionalFormatting sqref="G11">
    <cfRule type="expression" priority="115" dxfId="365" stopIfTrue="1">
      <formula>$F$12=7</formula>
    </cfRule>
  </conditionalFormatting>
  <conditionalFormatting sqref="G9:G10 G13:G16">
    <cfRule type="expression" priority="114" dxfId="339" stopIfTrue="1">
      <formula>$F$12=7</formula>
    </cfRule>
  </conditionalFormatting>
  <conditionalFormatting sqref="C13:D13 C15 E14">
    <cfRule type="expression" priority="113" dxfId="343" stopIfTrue="1">
      <formula>$A$13=5</formula>
    </cfRule>
  </conditionalFormatting>
  <conditionalFormatting sqref="D14:D15 F16">
    <cfRule type="expression" priority="112" dxfId="344" stopIfTrue="1">
      <formula>$A$13=5</formula>
    </cfRule>
  </conditionalFormatting>
  <conditionalFormatting sqref="C17:D17 C19">
    <cfRule type="expression" priority="111" dxfId="343" stopIfTrue="1">
      <formula>$A$17=7</formula>
    </cfRule>
  </conditionalFormatting>
  <conditionalFormatting sqref="D18:D19 E18">
    <cfRule type="expression" priority="110" dxfId="344" stopIfTrue="1">
      <formula>$A$17=7</formula>
    </cfRule>
  </conditionalFormatting>
  <conditionalFormatting sqref="C11">
    <cfRule type="expression" priority="109" dxfId="376" stopIfTrue="1">
      <formula>$A$9=3</formula>
    </cfRule>
  </conditionalFormatting>
  <conditionalFormatting sqref="D10:D11">
    <cfRule type="expression" priority="108" dxfId="377" stopIfTrue="1">
      <formula>$A$9=3</formula>
    </cfRule>
  </conditionalFormatting>
  <conditionalFormatting sqref="C10">
    <cfRule type="expression" priority="107" dxfId="15" stopIfTrue="1">
      <formula>$A$9=3</formula>
    </cfRule>
  </conditionalFormatting>
  <conditionalFormatting sqref="B12:B15">
    <cfRule type="expression" priority="106" dxfId="14" stopIfTrue="1">
      <formula>$A$13=5</formula>
    </cfRule>
  </conditionalFormatting>
  <conditionalFormatting sqref="B16:B19">
    <cfRule type="expression" priority="105" dxfId="13" stopIfTrue="1">
      <formula>$A$17=7</formula>
    </cfRule>
  </conditionalFormatting>
  <conditionalFormatting sqref="E6 F8">
    <cfRule type="expression" priority="104" dxfId="343" stopIfTrue="1">
      <formula>$A$5=1</formula>
    </cfRule>
  </conditionalFormatting>
  <conditionalFormatting sqref="E10">
    <cfRule type="expression" priority="103" dxfId="344" stopIfTrue="1">
      <formula>$A$9=3</formula>
    </cfRule>
  </conditionalFormatting>
  <conditionalFormatting sqref="E7:E9">
    <cfRule type="expression" priority="102" dxfId="341" stopIfTrue="1">
      <formula>$A$5=1</formula>
    </cfRule>
  </conditionalFormatting>
  <conditionalFormatting sqref="E15:E17 F9:F11 F14:F15">
    <cfRule type="expression" priority="101" dxfId="341" stopIfTrue="1">
      <formula>$A$13=5</formula>
    </cfRule>
  </conditionalFormatting>
  <conditionalFormatting sqref="F12:F13">
    <cfRule type="cellIs" priority="99" dxfId="361" operator="equal" stopIfTrue="1">
      <formula>7</formula>
    </cfRule>
    <cfRule type="expression" priority="100" dxfId="341" stopIfTrue="1">
      <formula>$A$13=5</formula>
    </cfRule>
  </conditionalFormatting>
  <conditionalFormatting sqref="G12">
    <cfRule type="expression" priority="97" dxfId="345" stopIfTrue="1">
      <formula>$F$12=7</formula>
    </cfRule>
    <cfRule type="expression" priority="98" dxfId="343" stopIfTrue="1">
      <formula>$A$13=5</formula>
    </cfRule>
  </conditionalFormatting>
  <conditionalFormatting sqref="C67">
    <cfRule type="expression" priority="96" dxfId="378" stopIfTrue="1">
      <formula>$A$37=17</formula>
    </cfRule>
  </conditionalFormatting>
  <conditionalFormatting sqref="H35">
    <cfRule type="expression" priority="384" dxfId="379" stopIfTrue="1">
      <formula>#REF!=33</formula>
    </cfRule>
    <cfRule type="expression" priority="385" dxfId="380" stopIfTrue="1">
      <formula>$G$36=31</formula>
    </cfRule>
  </conditionalFormatting>
  <conditionalFormatting sqref="H36">
    <cfRule type="expression" priority="386" dxfId="377" stopIfTrue="1">
      <formula>#REF!=33</formula>
    </cfRule>
    <cfRule type="expression" priority="387" dxfId="359" stopIfTrue="1">
      <formula>$G$36=31</formula>
    </cfRule>
  </conditionalFormatting>
  <printOptions horizontalCentered="1"/>
  <pageMargins left="0" right="0" top="0.3937007874015748" bottom="0.3937007874015748" header="0" footer="0"/>
  <pageSetup fitToHeight="0"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codeName="List48"/>
  <dimension ref="A1:O262"/>
  <sheetViews>
    <sheetView zoomScalePageLayoutView="0" workbookViewId="0" topLeftCell="A1">
      <selection activeCell="C7" sqref="C7:C22"/>
    </sheetView>
  </sheetViews>
  <sheetFormatPr defaultColWidth="9.00390625" defaultRowHeight="12.75"/>
  <cols>
    <col min="1" max="1" width="4.00390625" style="47" customWidth="1"/>
    <col min="2" max="2" width="9.375" style="47" bestFit="1" customWidth="1"/>
    <col min="3" max="16384" width="9.125" style="47" customWidth="1"/>
  </cols>
  <sheetData>
    <row r="1" ht="11.25">
      <c r="A1" s="46"/>
    </row>
    <row r="2" ht="11.25">
      <c r="A2" s="69">
        <v>1</v>
      </c>
    </row>
    <row r="4" ht="6.75" customHeight="1">
      <c r="A4" s="61"/>
    </row>
    <row r="5" ht="11.25" customHeight="1">
      <c r="B5" s="47" t="s">
        <v>37</v>
      </c>
    </row>
    <row r="6" ht="11.25" customHeight="1">
      <c r="C6" s="47">
        <f>IF(B6&gt;0,B6,"")</f>
      </c>
    </row>
    <row r="7" spans="1:15" ht="11.25" customHeight="1">
      <c r="A7" s="47">
        <v>1</v>
      </c>
      <c r="B7" s="46" t="e">
        <f ca="1">INDIRECT(CONCATENATE("[Draw_H_FB.xls]Draw!","D2"))</f>
        <v>#REF!</v>
      </c>
      <c r="C7" s="47">
        <v>25</v>
      </c>
      <c r="D7" s="48"/>
      <c r="E7" s="48"/>
      <c r="F7" s="48"/>
      <c r="G7" s="48"/>
      <c r="H7" s="48"/>
      <c r="I7" s="48"/>
      <c r="J7" s="48"/>
      <c r="K7" s="48"/>
      <c r="L7" s="48"/>
      <c r="M7" s="48"/>
      <c r="N7" s="48"/>
      <c r="O7" s="48"/>
    </row>
    <row r="8" spans="1:15" ht="11.25" customHeight="1">
      <c r="A8" s="47">
        <v>2</v>
      </c>
      <c r="B8" s="46" t="e">
        <f ca="1">INDIRECT(CONCATENATE("[Draw_H_FB.xls]Draw!","D3"))</f>
        <v>#REF!</v>
      </c>
      <c r="C8" s="47">
        <v>64</v>
      </c>
      <c r="D8" s="48"/>
      <c r="E8" s="48"/>
      <c r="F8" s="48"/>
      <c r="G8" s="48"/>
      <c r="H8" s="48"/>
      <c r="I8" s="48"/>
      <c r="J8" s="48"/>
      <c r="K8" s="48"/>
      <c r="L8" s="48"/>
      <c r="M8" s="48"/>
      <c r="N8" s="48"/>
      <c r="O8" s="48"/>
    </row>
    <row r="9" spans="1:15" ht="11.25" customHeight="1">
      <c r="A9" s="47">
        <v>3</v>
      </c>
      <c r="B9" s="46" t="e">
        <f ca="1">INDIRECT(CONCATENATE("[Draw_H_FB.xls]Draw!","D4"))</f>
        <v>#REF!</v>
      </c>
      <c r="C9" s="47">
        <v>101</v>
      </c>
      <c r="D9" s="48"/>
      <c r="E9" s="48"/>
      <c r="F9" s="48"/>
      <c r="G9" s="48"/>
      <c r="H9" s="48"/>
      <c r="I9" s="48"/>
      <c r="J9" s="48"/>
      <c r="K9" s="48"/>
      <c r="L9" s="48"/>
      <c r="M9" s="48"/>
      <c r="N9" s="48"/>
      <c r="O9" s="48"/>
    </row>
    <row r="10" spans="1:15" ht="11.25" customHeight="1">
      <c r="A10" s="47">
        <v>4</v>
      </c>
      <c r="B10" s="46" t="e">
        <f ca="1">INDIRECT(CONCATENATE("[Draw_H_FB.xls]Draw!","D5"))</f>
        <v>#REF!</v>
      </c>
      <c r="C10" s="47">
        <v>52</v>
      </c>
      <c r="D10" s="48"/>
      <c r="E10" s="48"/>
      <c r="F10" s="48"/>
      <c r="G10" s="48"/>
      <c r="H10" s="48"/>
      <c r="I10" s="48"/>
      <c r="J10" s="48"/>
      <c r="K10" s="48"/>
      <c r="L10" s="48"/>
      <c r="M10" s="48"/>
      <c r="N10" s="48"/>
      <c r="O10" s="48"/>
    </row>
    <row r="11" spans="1:15" ht="11.25" customHeight="1">
      <c r="A11" s="47">
        <v>5</v>
      </c>
      <c r="B11" s="46" t="e">
        <f ca="1">INDIRECT(CONCATENATE("[Draw_H_FB.xls]Draw!","D6"))</f>
        <v>#REF!</v>
      </c>
      <c r="C11" s="47">
        <v>50</v>
      </c>
      <c r="D11" s="48"/>
      <c r="E11" s="48"/>
      <c r="F11" s="48"/>
      <c r="G11" s="48"/>
      <c r="H11" s="48"/>
      <c r="I11" s="48"/>
      <c r="J11" s="48"/>
      <c r="K11" s="48"/>
      <c r="L11" s="48"/>
      <c r="M11" s="48"/>
      <c r="N11" s="48"/>
      <c r="O11" s="48"/>
    </row>
    <row r="12" spans="1:15" ht="11.25" customHeight="1">
      <c r="A12" s="47">
        <v>6</v>
      </c>
      <c r="B12" s="46" t="e">
        <f ca="1">INDIRECT(CONCATENATE("[Draw_H_FB.xls]Draw!","D7"))</f>
        <v>#REF!</v>
      </c>
      <c r="C12" s="47">
        <v>130</v>
      </c>
      <c r="D12" s="48"/>
      <c r="E12" s="48"/>
      <c r="F12" s="48"/>
      <c r="G12" s="48"/>
      <c r="H12" s="48"/>
      <c r="I12" s="48"/>
      <c r="J12" s="48"/>
      <c r="K12" s="48"/>
      <c r="L12" s="48"/>
      <c r="M12" s="48"/>
      <c r="N12" s="48"/>
      <c r="O12" s="48"/>
    </row>
    <row r="13" spans="1:15" ht="11.25">
      <c r="A13" s="47">
        <v>7</v>
      </c>
      <c r="B13" s="46" t="e">
        <f ca="1">INDIRECT(CONCATENATE("[Draw_H_FB.xls]Draw!","D8"))</f>
        <v>#REF!</v>
      </c>
      <c r="C13" s="47">
        <v>69</v>
      </c>
      <c r="D13" s="48"/>
      <c r="E13" s="48"/>
      <c r="F13" s="48"/>
      <c r="G13" s="48"/>
      <c r="H13" s="48"/>
      <c r="I13" s="48"/>
      <c r="J13" s="48"/>
      <c r="K13" s="48"/>
      <c r="L13" s="48"/>
      <c r="M13" s="48"/>
      <c r="N13" s="48"/>
      <c r="O13" s="48"/>
    </row>
    <row r="14" spans="1:15" ht="11.25">
      <c r="A14" s="47">
        <v>8</v>
      </c>
      <c r="B14" s="46" t="e">
        <f ca="1">INDIRECT(CONCATENATE("[Draw_H_FB.xls]Draw!","D9"))</f>
        <v>#REF!</v>
      </c>
      <c r="C14" s="47">
        <v>41</v>
      </c>
      <c r="D14" s="48"/>
      <c r="E14" s="48"/>
      <c r="F14" s="48"/>
      <c r="G14" s="48"/>
      <c r="H14" s="48"/>
      <c r="I14" s="48"/>
      <c r="J14" s="48"/>
      <c r="K14" s="48"/>
      <c r="L14" s="48"/>
      <c r="M14" s="48"/>
      <c r="N14" s="48"/>
      <c r="O14" s="48"/>
    </row>
    <row r="15" spans="1:15" ht="11.25">
      <c r="A15" s="47">
        <v>9</v>
      </c>
      <c r="B15" s="46" t="e">
        <f ca="1">INDIRECT(CONCATENATE("[Draw_H_FB.xls]Draw!","D10"))</f>
        <v>#REF!</v>
      </c>
      <c r="C15" s="47">
        <v>39</v>
      </c>
      <c r="D15" s="48"/>
      <c r="E15" s="48"/>
      <c r="F15" s="48"/>
      <c r="G15" s="48"/>
      <c r="H15" s="48"/>
      <c r="I15" s="48"/>
      <c r="J15" s="48"/>
      <c r="K15" s="48"/>
      <c r="L15" s="48"/>
      <c r="M15" s="48"/>
      <c r="N15" s="48"/>
      <c r="O15" s="48"/>
    </row>
    <row r="16" spans="1:15" ht="11.25">
      <c r="A16" s="47">
        <v>10</v>
      </c>
      <c r="B16" s="46" t="e">
        <f ca="1">INDIRECT(CONCATENATE("[Draw_H_FB.xls]Draw!","D11"))</f>
        <v>#REF!</v>
      </c>
      <c r="C16" s="47">
        <v>57</v>
      </c>
      <c r="D16" s="48"/>
      <c r="E16" s="48"/>
      <c r="F16" s="48"/>
      <c r="G16" s="48"/>
      <c r="H16" s="48"/>
      <c r="I16" s="48"/>
      <c r="J16" s="48"/>
      <c r="K16" s="48"/>
      <c r="L16" s="48"/>
      <c r="M16" s="48"/>
      <c r="N16" s="48"/>
      <c r="O16" s="48"/>
    </row>
    <row r="17" spans="1:15" ht="11.25">
      <c r="A17" s="47">
        <v>11</v>
      </c>
      <c r="B17" s="46" t="e">
        <f ca="1">INDIRECT(CONCATENATE("[Draw_H_FB.xls]Draw!","D12"))</f>
        <v>#REF!</v>
      </c>
      <c r="C17" s="47">
        <v>86</v>
      </c>
      <c r="D17" s="48"/>
      <c r="E17" s="48"/>
      <c r="F17" s="48"/>
      <c r="G17" s="48"/>
      <c r="H17" s="48"/>
      <c r="I17" s="48"/>
      <c r="J17" s="48"/>
      <c r="K17" s="48"/>
      <c r="L17" s="48"/>
      <c r="M17" s="48"/>
      <c r="N17" s="48"/>
      <c r="O17" s="48"/>
    </row>
    <row r="18" spans="1:15" ht="11.25">
      <c r="A18" s="47">
        <v>12</v>
      </c>
      <c r="B18" s="46" t="e">
        <f ca="1">INDIRECT(CONCATENATE("[Draw_H_FB.xls]Draw!","D13"))</f>
        <v>#REF!</v>
      </c>
      <c r="C18" s="47">
        <v>47</v>
      </c>
      <c r="D18" s="48"/>
      <c r="E18" s="48"/>
      <c r="F18" s="48"/>
      <c r="G18" s="48"/>
      <c r="H18" s="48"/>
      <c r="I18" s="48"/>
      <c r="J18" s="48"/>
      <c r="K18" s="48"/>
      <c r="L18" s="48"/>
      <c r="M18" s="48"/>
      <c r="N18" s="48"/>
      <c r="O18" s="48"/>
    </row>
    <row r="19" spans="1:15" ht="11.25">
      <c r="A19" s="47">
        <v>13</v>
      </c>
      <c r="B19" s="46" t="e">
        <f ca="1">INDIRECT(CONCATENATE("[Draw_H_FB.xls]Draw!","D14"))</f>
        <v>#REF!</v>
      </c>
      <c r="C19" s="47">
        <v>48</v>
      </c>
      <c r="D19" s="48"/>
      <c r="E19" s="48"/>
      <c r="F19" s="48"/>
      <c r="G19" s="48"/>
      <c r="H19" s="48"/>
      <c r="I19" s="48"/>
      <c r="J19" s="48"/>
      <c r="K19" s="48"/>
      <c r="L19" s="48"/>
      <c r="M19" s="48"/>
      <c r="N19" s="48"/>
      <c r="O19" s="48"/>
    </row>
    <row r="20" spans="1:15" ht="11.25">
      <c r="A20" s="47">
        <v>14</v>
      </c>
      <c r="B20" s="46" t="e">
        <f ca="1">INDIRECT(CONCATENATE("[Draw_H_FB.xls]Draw!","D15"))</f>
        <v>#REF!</v>
      </c>
      <c r="C20" s="47">
        <v>89</v>
      </c>
      <c r="D20" s="48"/>
      <c r="E20" s="48"/>
      <c r="F20" s="48"/>
      <c r="G20" s="48"/>
      <c r="H20" s="48"/>
      <c r="I20" s="48"/>
      <c r="J20" s="48"/>
      <c r="K20" s="48"/>
      <c r="L20" s="48"/>
      <c r="M20" s="48"/>
      <c r="N20" s="48"/>
      <c r="O20" s="48"/>
    </row>
    <row r="21" spans="1:15" ht="11.25">
      <c r="A21" s="47">
        <v>15</v>
      </c>
      <c r="B21" s="46" t="e">
        <f ca="1">INDIRECT(CONCATENATE("[Draw_H_FB.xls]Draw!","D16"))</f>
        <v>#REF!</v>
      </c>
      <c r="C21" s="47">
        <v>85</v>
      </c>
      <c r="D21" s="48"/>
      <c r="E21" s="48"/>
      <c r="F21" s="48"/>
      <c r="G21" s="48"/>
      <c r="H21" s="48"/>
      <c r="I21" s="48"/>
      <c r="J21" s="48"/>
      <c r="K21" s="48"/>
      <c r="L21" s="48"/>
      <c r="M21" s="48"/>
      <c r="N21" s="48"/>
      <c r="O21" s="48"/>
    </row>
    <row r="22" spans="1:15" ht="11.25">
      <c r="A22" s="47">
        <v>16</v>
      </c>
      <c r="B22" s="46" t="e">
        <f ca="1">INDIRECT(CONCATENATE("[Draw_H_FB.xls]Draw!","D17"))</f>
        <v>#REF!</v>
      </c>
      <c r="C22" s="47">
        <v>37</v>
      </c>
      <c r="D22" s="48"/>
      <c r="E22" s="48"/>
      <c r="F22" s="48"/>
      <c r="G22" s="48"/>
      <c r="H22" s="48"/>
      <c r="I22" s="48"/>
      <c r="J22" s="48"/>
      <c r="K22" s="48"/>
      <c r="L22" s="48"/>
      <c r="M22" s="48"/>
      <c r="N22" s="48"/>
      <c r="O22" s="48"/>
    </row>
    <row r="23" ht="11.25">
      <c r="C23" s="47" t="s">
        <v>16</v>
      </c>
    </row>
    <row r="24" ht="11.25">
      <c r="C24" s="47" t="s">
        <v>16</v>
      </c>
    </row>
    <row r="25" ht="11.25">
      <c r="C25" s="47" t="s">
        <v>16</v>
      </c>
    </row>
    <row r="26" ht="11.25">
      <c r="C26" s="47" t="s">
        <v>16</v>
      </c>
    </row>
    <row r="27" ht="11.25">
      <c r="C27" s="47" t="s">
        <v>16</v>
      </c>
    </row>
    <row r="28" ht="11.25">
      <c r="C28" s="47" t="s">
        <v>16</v>
      </c>
    </row>
    <row r="29" ht="11.25">
      <c r="C29" s="47" t="s">
        <v>16</v>
      </c>
    </row>
    <row r="30" ht="11.25">
      <c r="C30" s="47" t="s">
        <v>16</v>
      </c>
    </row>
    <row r="31" ht="11.25">
      <c r="C31" s="47" t="s">
        <v>16</v>
      </c>
    </row>
    <row r="32" ht="11.25">
      <c r="C32" s="47" t="s">
        <v>16</v>
      </c>
    </row>
    <row r="33" ht="11.25">
      <c r="C33" s="47" t="s">
        <v>16</v>
      </c>
    </row>
    <row r="34" ht="11.25">
      <c r="C34" s="47" t="s">
        <v>16</v>
      </c>
    </row>
    <row r="35" ht="11.25">
      <c r="C35" s="47" t="s">
        <v>16</v>
      </c>
    </row>
    <row r="36" ht="11.25">
      <c r="C36" s="47" t="s">
        <v>16</v>
      </c>
    </row>
    <row r="37" ht="11.25">
      <c r="C37" s="47" t="s">
        <v>16</v>
      </c>
    </row>
    <row r="38" ht="11.25">
      <c r="C38" s="47" t="s">
        <v>16</v>
      </c>
    </row>
    <row r="39" ht="11.25">
      <c r="C39" s="47" t="s">
        <v>16</v>
      </c>
    </row>
    <row r="40" ht="11.25">
      <c r="C40" s="47" t="s">
        <v>16</v>
      </c>
    </row>
    <row r="41" ht="11.25">
      <c r="C41" s="47" t="s">
        <v>16</v>
      </c>
    </row>
    <row r="42" ht="11.25">
      <c r="C42" s="47" t="s">
        <v>16</v>
      </c>
    </row>
    <row r="43" ht="11.25">
      <c r="C43" s="47" t="s">
        <v>16</v>
      </c>
    </row>
    <row r="44" ht="11.25">
      <c r="C44" s="47" t="s">
        <v>16</v>
      </c>
    </row>
    <row r="45" ht="11.25">
      <c r="C45" s="47" t="s">
        <v>16</v>
      </c>
    </row>
    <row r="46" ht="11.25">
      <c r="C46" s="47" t="s">
        <v>16</v>
      </c>
    </row>
    <row r="47" ht="11.25">
      <c r="C47" s="47" t="s">
        <v>16</v>
      </c>
    </row>
    <row r="48" ht="11.25">
      <c r="C48" s="47" t="s">
        <v>16</v>
      </c>
    </row>
    <row r="49" ht="11.25">
      <c r="C49" s="47" t="s">
        <v>16</v>
      </c>
    </row>
    <row r="50" ht="11.25">
      <c r="C50" s="47" t="s">
        <v>16</v>
      </c>
    </row>
    <row r="51" ht="11.25">
      <c r="C51" s="47" t="s">
        <v>16</v>
      </c>
    </row>
    <row r="52" ht="11.25">
      <c r="C52" s="47" t="s">
        <v>16</v>
      </c>
    </row>
    <row r="53" ht="11.25">
      <c r="C53" s="47" t="s">
        <v>16</v>
      </c>
    </row>
    <row r="54" ht="11.25">
      <c r="C54" s="47" t="s">
        <v>16</v>
      </c>
    </row>
    <row r="55" ht="11.25">
      <c r="C55" s="47" t="s">
        <v>16</v>
      </c>
    </row>
    <row r="56" ht="11.25">
      <c r="C56" s="47" t="s">
        <v>16</v>
      </c>
    </row>
    <row r="57" ht="11.25">
      <c r="C57" s="47" t="s">
        <v>16</v>
      </c>
    </row>
    <row r="58" ht="11.25">
      <c r="C58" s="47" t="s">
        <v>16</v>
      </c>
    </row>
    <row r="59" ht="11.25">
      <c r="C59" s="47" t="s">
        <v>16</v>
      </c>
    </row>
    <row r="60" ht="11.25">
      <c r="C60" s="47" t="s">
        <v>16</v>
      </c>
    </row>
    <row r="61" ht="11.25">
      <c r="C61" s="47" t="s">
        <v>16</v>
      </c>
    </row>
    <row r="62" ht="11.25">
      <c r="C62" s="47" t="s">
        <v>16</v>
      </c>
    </row>
    <row r="63" ht="11.25">
      <c r="C63" s="47" t="s">
        <v>16</v>
      </c>
    </row>
    <row r="64" ht="11.25">
      <c r="C64" s="47" t="s">
        <v>16</v>
      </c>
    </row>
    <row r="65" ht="11.25">
      <c r="C65" s="47" t="s">
        <v>16</v>
      </c>
    </row>
    <row r="66" ht="11.25">
      <c r="C66" s="47" t="s">
        <v>16</v>
      </c>
    </row>
    <row r="67" ht="11.25">
      <c r="C67" s="47" t="s">
        <v>16</v>
      </c>
    </row>
    <row r="68" ht="11.25">
      <c r="C68" s="47" t="s">
        <v>16</v>
      </c>
    </row>
    <row r="69" ht="11.25">
      <c r="C69" s="47" t="s">
        <v>16</v>
      </c>
    </row>
    <row r="70" ht="11.25">
      <c r="C70" s="47" t="s">
        <v>16</v>
      </c>
    </row>
    <row r="71" ht="11.25">
      <c r="C71" s="47" t="s">
        <v>16</v>
      </c>
    </row>
    <row r="72" ht="11.25">
      <c r="C72" s="47" t="s">
        <v>16</v>
      </c>
    </row>
    <row r="73" ht="11.25">
      <c r="C73" s="47" t="s">
        <v>16</v>
      </c>
    </row>
    <row r="74" ht="11.25">
      <c r="C74" s="47" t="s">
        <v>16</v>
      </c>
    </row>
    <row r="75" ht="11.25">
      <c r="C75" s="47" t="s">
        <v>16</v>
      </c>
    </row>
    <row r="76" ht="11.25">
      <c r="C76" s="47" t="s">
        <v>16</v>
      </c>
    </row>
    <row r="77" ht="11.25">
      <c r="C77" s="47" t="s">
        <v>16</v>
      </c>
    </row>
    <row r="78" ht="11.25">
      <c r="C78" s="47" t="s">
        <v>16</v>
      </c>
    </row>
    <row r="79" ht="11.25">
      <c r="C79" s="47" t="s">
        <v>16</v>
      </c>
    </row>
    <row r="80" ht="11.25">
      <c r="C80" s="47" t="s">
        <v>16</v>
      </c>
    </row>
    <row r="81" ht="11.25">
      <c r="C81" s="47" t="s">
        <v>16</v>
      </c>
    </row>
    <row r="82" ht="11.25">
      <c r="C82" s="47" t="s">
        <v>16</v>
      </c>
    </row>
    <row r="83" ht="11.25">
      <c r="C83" s="47" t="s">
        <v>16</v>
      </c>
    </row>
    <row r="84" ht="11.25">
      <c r="C84" s="47" t="s">
        <v>16</v>
      </c>
    </row>
    <row r="85" ht="11.25">
      <c r="C85" s="47" t="s">
        <v>16</v>
      </c>
    </row>
    <row r="86" ht="11.25">
      <c r="C86" s="47" t="s">
        <v>16</v>
      </c>
    </row>
    <row r="87" ht="11.25">
      <c r="C87" s="47" t="s">
        <v>16</v>
      </c>
    </row>
    <row r="88" ht="11.25">
      <c r="C88" s="47" t="s">
        <v>16</v>
      </c>
    </row>
    <row r="89" ht="11.25">
      <c r="C89" s="47" t="s">
        <v>16</v>
      </c>
    </row>
    <row r="90" ht="11.25">
      <c r="C90" s="47" t="s">
        <v>16</v>
      </c>
    </row>
    <row r="91" ht="11.25">
      <c r="C91" s="47" t="s">
        <v>16</v>
      </c>
    </row>
    <row r="92" ht="11.25">
      <c r="C92" s="47" t="s">
        <v>16</v>
      </c>
    </row>
    <row r="93" ht="11.25">
      <c r="C93" s="47" t="s">
        <v>16</v>
      </c>
    </row>
    <row r="94" ht="11.25">
      <c r="C94" s="47" t="s">
        <v>16</v>
      </c>
    </row>
    <row r="95" ht="11.25">
      <c r="C95" s="47" t="s">
        <v>16</v>
      </c>
    </row>
    <row r="96" ht="11.25">
      <c r="C96" s="47" t="s">
        <v>16</v>
      </c>
    </row>
    <row r="97" ht="11.25">
      <c r="C97" s="47" t="s">
        <v>16</v>
      </c>
    </row>
    <row r="98" ht="11.25">
      <c r="C98" s="47" t="s">
        <v>16</v>
      </c>
    </row>
    <row r="99" ht="11.25">
      <c r="C99" s="47" t="s">
        <v>16</v>
      </c>
    </row>
    <row r="100" ht="11.25">
      <c r="C100" s="47" t="s">
        <v>16</v>
      </c>
    </row>
    <row r="101" ht="11.25">
      <c r="C101" s="47" t="s">
        <v>16</v>
      </c>
    </row>
    <row r="102" ht="11.25">
      <c r="C102" s="47" t="s">
        <v>16</v>
      </c>
    </row>
    <row r="103" ht="11.25">
      <c r="C103" s="47" t="s">
        <v>16</v>
      </c>
    </row>
    <row r="104" ht="11.25">
      <c r="C104" s="47" t="s">
        <v>16</v>
      </c>
    </row>
    <row r="105" ht="11.25">
      <c r="C105" s="47" t="s">
        <v>16</v>
      </c>
    </row>
    <row r="106" ht="11.25">
      <c r="C106" s="47" t="s">
        <v>16</v>
      </c>
    </row>
    <row r="107" ht="11.25">
      <c r="C107" s="47" t="s">
        <v>16</v>
      </c>
    </row>
    <row r="108" ht="11.25">
      <c r="C108" s="47" t="s">
        <v>16</v>
      </c>
    </row>
    <row r="109" ht="11.25">
      <c r="C109" s="47" t="s">
        <v>16</v>
      </c>
    </row>
    <row r="110" ht="11.25">
      <c r="C110" s="47" t="s">
        <v>16</v>
      </c>
    </row>
    <row r="111" ht="11.25">
      <c r="C111" s="47" t="s">
        <v>16</v>
      </c>
    </row>
    <row r="112" ht="11.25">
      <c r="C112" s="47" t="s">
        <v>16</v>
      </c>
    </row>
    <row r="113" ht="11.25">
      <c r="C113" s="47" t="s">
        <v>16</v>
      </c>
    </row>
    <row r="114" ht="11.25">
      <c r="C114" s="47" t="s">
        <v>16</v>
      </c>
    </row>
    <row r="115" ht="11.25">
      <c r="C115" s="47" t="s">
        <v>16</v>
      </c>
    </row>
    <row r="116" ht="11.25">
      <c r="C116" s="47" t="s">
        <v>16</v>
      </c>
    </row>
    <row r="117" ht="11.25">
      <c r="C117" s="47" t="s">
        <v>16</v>
      </c>
    </row>
    <row r="118" ht="11.25">
      <c r="C118" s="47" t="s">
        <v>16</v>
      </c>
    </row>
    <row r="119" ht="11.25">
      <c r="C119" s="47" t="s">
        <v>16</v>
      </c>
    </row>
    <row r="120" ht="11.25">
      <c r="C120" s="47" t="s">
        <v>16</v>
      </c>
    </row>
    <row r="121" ht="11.25">
      <c r="C121" s="47" t="s">
        <v>16</v>
      </c>
    </row>
    <row r="122" ht="11.25">
      <c r="C122" s="47" t="s">
        <v>16</v>
      </c>
    </row>
    <row r="123" ht="11.25">
      <c r="C123" s="47" t="s">
        <v>16</v>
      </c>
    </row>
    <row r="124" ht="11.25">
      <c r="C124" s="47" t="s">
        <v>16</v>
      </c>
    </row>
    <row r="125" ht="11.25">
      <c r="C125" s="47" t="s">
        <v>16</v>
      </c>
    </row>
    <row r="126" ht="11.25">
      <c r="C126" s="47" t="s">
        <v>16</v>
      </c>
    </row>
    <row r="127" ht="11.25">
      <c r="C127" s="47" t="s">
        <v>16</v>
      </c>
    </row>
    <row r="128" ht="11.25">
      <c r="C128" s="47" t="s">
        <v>16</v>
      </c>
    </row>
    <row r="129" ht="11.25">
      <c r="C129" s="47" t="s">
        <v>16</v>
      </c>
    </row>
    <row r="130" ht="11.25">
      <c r="C130" s="47" t="s">
        <v>16</v>
      </c>
    </row>
    <row r="131" ht="11.25">
      <c r="C131" s="47" t="s">
        <v>16</v>
      </c>
    </row>
    <row r="132" ht="11.25">
      <c r="C132" s="47" t="s">
        <v>16</v>
      </c>
    </row>
    <row r="133" ht="11.25">
      <c r="C133" s="47" t="s">
        <v>16</v>
      </c>
    </row>
    <row r="134" ht="11.25">
      <c r="C134" s="47" t="s">
        <v>16</v>
      </c>
    </row>
    <row r="135" ht="11.25">
      <c r="C135" s="47" t="s">
        <v>16</v>
      </c>
    </row>
    <row r="136" ht="11.25">
      <c r="C136" s="47" t="s">
        <v>16</v>
      </c>
    </row>
    <row r="137" ht="11.25">
      <c r="C137" s="47" t="s">
        <v>16</v>
      </c>
    </row>
    <row r="138" ht="11.25">
      <c r="C138" s="47" t="s">
        <v>16</v>
      </c>
    </row>
    <row r="139" ht="11.25">
      <c r="C139" s="47" t="s">
        <v>16</v>
      </c>
    </row>
    <row r="140" ht="11.25">
      <c r="C140" s="47" t="s">
        <v>16</v>
      </c>
    </row>
    <row r="141" ht="11.25">
      <c r="C141" s="47" t="s">
        <v>16</v>
      </c>
    </row>
    <row r="142" ht="11.25">
      <c r="C142" s="47" t="s">
        <v>16</v>
      </c>
    </row>
    <row r="143" ht="11.25">
      <c r="C143" s="47" t="s">
        <v>16</v>
      </c>
    </row>
    <row r="144" ht="11.25">
      <c r="C144" s="47" t="s">
        <v>16</v>
      </c>
    </row>
    <row r="145" ht="11.25">
      <c r="C145" s="47" t="s">
        <v>16</v>
      </c>
    </row>
    <row r="146" ht="11.25">
      <c r="C146" s="47" t="s">
        <v>16</v>
      </c>
    </row>
    <row r="147" ht="11.25">
      <c r="C147" s="47" t="s">
        <v>16</v>
      </c>
    </row>
    <row r="148" ht="11.25">
      <c r="C148" s="47" t="s">
        <v>16</v>
      </c>
    </row>
    <row r="149" ht="11.25">
      <c r="C149" s="47" t="s">
        <v>16</v>
      </c>
    </row>
    <row r="150" ht="11.25">
      <c r="C150" s="47" t="s">
        <v>16</v>
      </c>
    </row>
    <row r="151" ht="11.25">
      <c r="C151" s="47" t="s">
        <v>16</v>
      </c>
    </row>
    <row r="152" ht="11.25">
      <c r="C152" s="47" t="s">
        <v>16</v>
      </c>
    </row>
    <row r="153" ht="11.25">
      <c r="C153" s="47" t="s">
        <v>16</v>
      </c>
    </row>
    <row r="154" ht="11.25">
      <c r="C154" s="47" t="s">
        <v>16</v>
      </c>
    </row>
    <row r="155" ht="11.25">
      <c r="C155" s="47" t="s">
        <v>16</v>
      </c>
    </row>
    <row r="156" ht="11.25">
      <c r="C156" s="47" t="s">
        <v>16</v>
      </c>
    </row>
    <row r="157" ht="11.25">
      <c r="C157" s="47" t="s">
        <v>16</v>
      </c>
    </row>
    <row r="158" ht="11.25">
      <c r="C158" s="47" t="s">
        <v>16</v>
      </c>
    </row>
    <row r="159" ht="11.25">
      <c r="C159" s="47" t="s">
        <v>16</v>
      </c>
    </row>
    <row r="160" ht="11.25">
      <c r="C160" s="47" t="s">
        <v>16</v>
      </c>
    </row>
    <row r="161" ht="11.25">
      <c r="C161" s="47" t="s">
        <v>16</v>
      </c>
    </row>
    <row r="162" ht="11.25">
      <c r="C162" s="47" t="s">
        <v>16</v>
      </c>
    </row>
    <row r="163" ht="11.25">
      <c r="C163" s="47" t="s">
        <v>16</v>
      </c>
    </row>
    <row r="164" ht="11.25">
      <c r="C164" s="47" t="s">
        <v>16</v>
      </c>
    </row>
    <row r="165" ht="11.25">
      <c r="C165" s="47" t="s">
        <v>16</v>
      </c>
    </row>
    <row r="166" ht="11.25">
      <c r="C166" s="47" t="s">
        <v>16</v>
      </c>
    </row>
    <row r="167" ht="11.25">
      <c r="C167" s="47" t="s">
        <v>16</v>
      </c>
    </row>
    <row r="168" ht="11.25">
      <c r="C168" s="47" t="s">
        <v>16</v>
      </c>
    </row>
    <row r="169" ht="11.25">
      <c r="C169" s="47" t="s">
        <v>16</v>
      </c>
    </row>
    <row r="170" ht="11.25">
      <c r="C170" s="47" t="s">
        <v>16</v>
      </c>
    </row>
    <row r="171" ht="11.25">
      <c r="C171" s="47" t="s">
        <v>16</v>
      </c>
    </row>
    <row r="172" ht="11.25">
      <c r="C172" s="47" t="s">
        <v>16</v>
      </c>
    </row>
    <row r="173" ht="11.25">
      <c r="C173" s="47" t="s">
        <v>16</v>
      </c>
    </row>
    <row r="174" ht="11.25">
      <c r="C174" s="47" t="s">
        <v>16</v>
      </c>
    </row>
    <row r="175" ht="11.25">
      <c r="C175" s="47" t="s">
        <v>16</v>
      </c>
    </row>
    <row r="176" ht="11.25">
      <c r="C176" s="47" t="s">
        <v>16</v>
      </c>
    </row>
    <row r="177" ht="11.25">
      <c r="C177" s="47" t="s">
        <v>16</v>
      </c>
    </row>
    <row r="178" ht="11.25">
      <c r="C178" s="47" t="s">
        <v>16</v>
      </c>
    </row>
    <row r="179" ht="11.25">
      <c r="C179" s="47" t="s">
        <v>16</v>
      </c>
    </row>
    <row r="180" ht="11.25">
      <c r="C180" s="47" t="s">
        <v>16</v>
      </c>
    </row>
    <row r="181" ht="11.25">
      <c r="C181" s="47" t="s">
        <v>16</v>
      </c>
    </row>
    <row r="182" ht="11.25">
      <c r="C182" s="47" t="s">
        <v>16</v>
      </c>
    </row>
    <row r="183" ht="11.25">
      <c r="C183" s="47" t="s">
        <v>16</v>
      </c>
    </row>
    <row r="184" ht="11.25">
      <c r="C184" s="47" t="s">
        <v>16</v>
      </c>
    </row>
    <row r="185" ht="11.25">
      <c r="C185" s="47" t="s">
        <v>16</v>
      </c>
    </row>
    <row r="186" ht="11.25">
      <c r="C186" s="47" t="s">
        <v>16</v>
      </c>
    </row>
    <row r="187" ht="11.25">
      <c r="C187" s="47" t="s">
        <v>16</v>
      </c>
    </row>
    <row r="188" ht="11.25">
      <c r="C188" s="47" t="s">
        <v>16</v>
      </c>
    </row>
    <row r="189" ht="11.25">
      <c r="C189" s="47" t="s">
        <v>16</v>
      </c>
    </row>
    <row r="190" ht="11.25">
      <c r="C190" s="47" t="s">
        <v>16</v>
      </c>
    </row>
    <row r="191" ht="11.25">
      <c r="C191" s="47" t="s">
        <v>16</v>
      </c>
    </row>
    <row r="192" ht="11.25">
      <c r="C192" s="47" t="s">
        <v>16</v>
      </c>
    </row>
    <row r="193" ht="11.25">
      <c r="C193" s="47" t="s">
        <v>16</v>
      </c>
    </row>
    <row r="194" ht="11.25">
      <c r="C194" s="47" t="s">
        <v>16</v>
      </c>
    </row>
    <row r="195" ht="11.25">
      <c r="C195" s="47" t="s">
        <v>16</v>
      </c>
    </row>
    <row r="196" ht="11.25">
      <c r="C196" s="47" t="s">
        <v>16</v>
      </c>
    </row>
    <row r="197" ht="11.25">
      <c r="C197" s="47" t="s">
        <v>16</v>
      </c>
    </row>
    <row r="198" ht="11.25">
      <c r="C198" s="47" t="s">
        <v>16</v>
      </c>
    </row>
    <row r="199" ht="11.25">
      <c r="C199" s="47" t="s">
        <v>16</v>
      </c>
    </row>
    <row r="200" ht="11.25">
      <c r="C200" s="47" t="s">
        <v>16</v>
      </c>
    </row>
    <row r="201" ht="11.25">
      <c r="C201" s="47" t="s">
        <v>16</v>
      </c>
    </row>
    <row r="202" ht="11.25">
      <c r="C202" s="47" t="s">
        <v>16</v>
      </c>
    </row>
    <row r="203" ht="11.25">
      <c r="C203" s="47" t="s">
        <v>16</v>
      </c>
    </row>
    <row r="204" ht="11.25">
      <c r="C204" s="47" t="s">
        <v>16</v>
      </c>
    </row>
    <row r="205" ht="11.25">
      <c r="C205" s="47" t="s">
        <v>16</v>
      </c>
    </row>
    <row r="206" ht="11.25">
      <c r="C206" s="47" t="s">
        <v>16</v>
      </c>
    </row>
    <row r="207" ht="11.25">
      <c r="C207" s="47" t="s">
        <v>16</v>
      </c>
    </row>
    <row r="208" ht="11.25">
      <c r="C208" s="47" t="s">
        <v>16</v>
      </c>
    </row>
    <row r="209" ht="11.25">
      <c r="C209" s="47" t="s">
        <v>16</v>
      </c>
    </row>
    <row r="210" ht="11.25">
      <c r="C210" s="47" t="s">
        <v>16</v>
      </c>
    </row>
    <row r="211" ht="11.25">
      <c r="C211" s="47" t="s">
        <v>16</v>
      </c>
    </row>
    <row r="212" ht="11.25">
      <c r="C212" s="47" t="s">
        <v>16</v>
      </c>
    </row>
    <row r="213" ht="11.25">
      <c r="C213" s="47" t="s">
        <v>16</v>
      </c>
    </row>
    <row r="214" ht="11.25">
      <c r="C214" s="47" t="s">
        <v>16</v>
      </c>
    </row>
    <row r="215" ht="11.25">
      <c r="C215" s="47" t="s">
        <v>16</v>
      </c>
    </row>
    <row r="216" ht="11.25">
      <c r="C216" s="47" t="s">
        <v>16</v>
      </c>
    </row>
    <row r="217" ht="11.25">
      <c r="C217" s="47" t="s">
        <v>16</v>
      </c>
    </row>
    <row r="218" ht="11.25">
      <c r="C218" s="47" t="s">
        <v>16</v>
      </c>
    </row>
    <row r="219" ht="11.25">
      <c r="C219" s="47" t="s">
        <v>16</v>
      </c>
    </row>
    <row r="220" ht="11.25">
      <c r="C220" s="47" t="s">
        <v>16</v>
      </c>
    </row>
    <row r="221" ht="11.25">
      <c r="C221" s="47" t="s">
        <v>16</v>
      </c>
    </row>
    <row r="222" ht="11.25">
      <c r="C222" s="47" t="s">
        <v>16</v>
      </c>
    </row>
    <row r="223" ht="11.25">
      <c r="C223" s="47" t="s">
        <v>16</v>
      </c>
    </row>
    <row r="224" ht="11.25">
      <c r="C224" s="47" t="s">
        <v>16</v>
      </c>
    </row>
    <row r="225" ht="11.25">
      <c r="C225" s="47" t="s">
        <v>16</v>
      </c>
    </row>
    <row r="226" ht="11.25">
      <c r="C226" s="47" t="s">
        <v>16</v>
      </c>
    </row>
    <row r="227" ht="11.25">
      <c r="C227" s="47" t="s">
        <v>16</v>
      </c>
    </row>
    <row r="228" ht="11.25">
      <c r="C228" s="47" t="s">
        <v>16</v>
      </c>
    </row>
    <row r="229" ht="11.25">
      <c r="C229" s="47" t="s">
        <v>16</v>
      </c>
    </row>
    <row r="230" ht="11.25">
      <c r="C230" s="47" t="s">
        <v>16</v>
      </c>
    </row>
    <row r="231" ht="11.25">
      <c r="C231" s="47" t="s">
        <v>16</v>
      </c>
    </row>
    <row r="232" ht="11.25">
      <c r="C232" s="47" t="s">
        <v>16</v>
      </c>
    </row>
    <row r="233" ht="11.25">
      <c r="C233" s="47" t="s">
        <v>16</v>
      </c>
    </row>
    <row r="234" ht="11.25">
      <c r="C234" s="47" t="s">
        <v>16</v>
      </c>
    </row>
    <row r="235" ht="11.25">
      <c r="C235" s="47" t="s">
        <v>16</v>
      </c>
    </row>
    <row r="236" ht="11.25">
      <c r="C236" s="47" t="s">
        <v>16</v>
      </c>
    </row>
    <row r="237" ht="11.25">
      <c r="C237" s="47" t="s">
        <v>16</v>
      </c>
    </row>
    <row r="238" ht="11.25">
      <c r="C238" s="47" t="s">
        <v>16</v>
      </c>
    </row>
    <row r="239" ht="11.25">
      <c r="C239" s="47" t="s">
        <v>16</v>
      </c>
    </row>
    <row r="240" ht="11.25">
      <c r="C240" s="47" t="s">
        <v>16</v>
      </c>
    </row>
    <row r="241" ht="11.25">
      <c r="C241" s="47" t="s">
        <v>16</v>
      </c>
    </row>
    <row r="242" ht="11.25">
      <c r="C242" s="47" t="s">
        <v>16</v>
      </c>
    </row>
    <row r="243" ht="11.25">
      <c r="C243" s="47" t="s">
        <v>16</v>
      </c>
    </row>
    <row r="244" ht="11.25">
      <c r="C244" s="47" t="s">
        <v>16</v>
      </c>
    </row>
    <row r="245" ht="11.25">
      <c r="C245" s="47" t="s">
        <v>16</v>
      </c>
    </row>
    <row r="246" ht="11.25">
      <c r="C246" s="47" t="s">
        <v>16</v>
      </c>
    </row>
    <row r="247" ht="11.25">
      <c r="C247" s="47" t="s">
        <v>16</v>
      </c>
    </row>
    <row r="248" ht="11.25">
      <c r="C248" s="47" t="s">
        <v>16</v>
      </c>
    </row>
    <row r="249" ht="11.25">
      <c r="C249" s="47" t="s">
        <v>16</v>
      </c>
    </row>
    <row r="250" ht="11.25">
      <c r="C250" s="47" t="s">
        <v>16</v>
      </c>
    </row>
    <row r="251" ht="11.25">
      <c r="C251" s="47" t="s">
        <v>16</v>
      </c>
    </row>
    <row r="252" ht="11.25">
      <c r="C252" s="47" t="s">
        <v>16</v>
      </c>
    </row>
    <row r="253" ht="11.25">
      <c r="C253" s="47" t="s">
        <v>16</v>
      </c>
    </row>
    <row r="254" ht="11.25">
      <c r="C254" s="47" t="s">
        <v>16</v>
      </c>
    </row>
    <row r="255" ht="11.25">
      <c r="C255" s="47" t="s">
        <v>16</v>
      </c>
    </row>
    <row r="256" ht="11.25">
      <c r="C256" s="47" t="s">
        <v>16</v>
      </c>
    </row>
    <row r="257" ht="11.25">
      <c r="C257" s="47" t="s">
        <v>16</v>
      </c>
    </row>
    <row r="258" ht="11.25">
      <c r="C258" s="47" t="s">
        <v>16</v>
      </c>
    </row>
    <row r="259" ht="11.25">
      <c r="C259" s="47" t="s">
        <v>16</v>
      </c>
    </row>
    <row r="260" ht="11.25">
      <c r="C260" s="47" t="s">
        <v>16</v>
      </c>
    </row>
    <row r="261" ht="11.25">
      <c r="C261" s="47" t="s">
        <v>16</v>
      </c>
    </row>
    <row r="262" ht="11.25">
      <c r="C262" s="47" t="s">
        <v>16</v>
      </c>
    </row>
  </sheetData>
  <sheetProtection/>
  <printOptions/>
  <pageMargins left="0.787401575" right="0.787401575" top="0.984251969" bottom="0.984251969"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sheetPr codeName="List46"/>
  <dimension ref="A1:O262"/>
  <sheetViews>
    <sheetView zoomScalePageLayoutView="0" workbookViewId="0" topLeftCell="A2">
      <selection activeCell="C7" sqref="C7:C262"/>
    </sheetView>
  </sheetViews>
  <sheetFormatPr defaultColWidth="9.00390625" defaultRowHeight="12.75"/>
  <cols>
    <col min="1" max="1" width="4.00390625" style="47" customWidth="1"/>
    <col min="2" max="2" width="9.375" style="47" bestFit="1" customWidth="1"/>
    <col min="3" max="16384" width="9.125" style="47" customWidth="1"/>
  </cols>
  <sheetData>
    <row r="1" ht="11.25">
      <c r="A1" s="46"/>
    </row>
    <row r="2" ht="11.25">
      <c r="A2" s="69">
        <v>1</v>
      </c>
    </row>
    <row r="4" ht="6.75" customHeight="1">
      <c r="A4" s="61"/>
    </row>
    <row r="5" ht="11.25" customHeight="1">
      <c r="B5" s="47" t="s">
        <v>37</v>
      </c>
    </row>
    <row r="6" ht="11.25" customHeight="1">
      <c r="C6" s="47">
        <f>IF(B6&gt;0,B6,"")</f>
      </c>
    </row>
    <row r="7" spans="1:15" ht="11.25" customHeight="1">
      <c r="A7" s="47">
        <v>1</v>
      </c>
      <c r="B7" s="46" t="e">
        <f ca="1">INDIRECT(CONCATENATE("[Draw_H_I.st_KO.xls]Draw!","D2"))</f>
        <v>#REF!</v>
      </c>
      <c r="C7" s="47">
        <v>19</v>
      </c>
      <c r="D7" s="48"/>
      <c r="E7" s="48"/>
      <c r="F7" s="48"/>
      <c r="G7" s="48"/>
      <c r="H7" s="48"/>
      <c r="I7" s="48"/>
      <c r="J7" s="48"/>
      <c r="K7" s="48"/>
      <c r="L7" s="48"/>
      <c r="M7" s="48"/>
      <c r="N7" s="48"/>
      <c r="O7" s="48"/>
    </row>
    <row r="8" spans="1:15" ht="11.25" customHeight="1">
      <c r="A8" s="47">
        <v>2</v>
      </c>
      <c r="B8" s="46" t="e">
        <f ca="1">INDIRECT(CONCATENATE("[Draw_H_I.st_KO.xls]Draw!","D3"))</f>
        <v>#REF!</v>
      </c>
      <c r="C8" s="47" t="s">
        <v>16</v>
      </c>
      <c r="D8" s="48"/>
      <c r="E8" s="48"/>
      <c r="F8" s="48"/>
      <c r="G8" s="48"/>
      <c r="H8" s="48"/>
      <c r="I8" s="48"/>
      <c r="J8" s="48"/>
      <c r="K8" s="48"/>
      <c r="L8" s="48"/>
      <c r="M8" s="48"/>
      <c r="N8" s="48"/>
      <c r="O8" s="48"/>
    </row>
    <row r="9" spans="1:15" ht="11.25" customHeight="1">
      <c r="A9" s="47">
        <v>3</v>
      </c>
      <c r="B9" s="46" t="e">
        <f ca="1">INDIRECT(CONCATENATE("[Draw_H_I.st_KO.xls]Draw!","D4"))</f>
        <v>#REF!</v>
      </c>
      <c r="C9" s="47">
        <v>78</v>
      </c>
      <c r="D9" s="48"/>
      <c r="E9" s="48"/>
      <c r="F9" s="48"/>
      <c r="G9" s="48"/>
      <c r="H9" s="48"/>
      <c r="I9" s="48"/>
      <c r="J9" s="48"/>
      <c r="K9" s="48"/>
      <c r="L9" s="48"/>
      <c r="M9" s="48"/>
      <c r="N9" s="48"/>
      <c r="O9" s="48"/>
    </row>
    <row r="10" spans="1:15" ht="11.25" customHeight="1">
      <c r="A10" s="47">
        <v>4</v>
      </c>
      <c r="B10" s="46" t="e">
        <f ca="1">INDIRECT(CONCATENATE("[Draw_H_I.st_KO.xls]Draw!","D5"))</f>
        <v>#REF!</v>
      </c>
      <c r="C10" s="47">
        <v>103</v>
      </c>
      <c r="D10" s="48"/>
      <c r="E10" s="48"/>
      <c r="F10" s="48"/>
      <c r="G10" s="48"/>
      <c r="H10" s="48"/>
      <c r="I10" s="48"/>
      <c r="J10" s="48"/>
      <c r="K10" s="48"/>
      <c r="L10" s="48"/>
      <c r="M10" s="48"/>
      <c r="N10" s="48"/>
      <c r="O10" s="48"/>
    </row>
    <row r="11" spans="1:15" ht="11.25" customHeight="1">
      <c r="A11" s="47">
        <v>5</v>
      </c>
      <c r="B11" s="46" t="e">
        <f ca="1">INDIRECT(CONCATENATE("[Draw_H_I.st_KO.xls]Draw!","D6"))</f>
        <v>#REF!</v>
      </c>
      <c r="C11" s="47">
        <v>131</v>
      </c>
      <c r="D11" s="48"/>
      <c r="E11" s="48"/>
      <c r="F11" s="48"/>
      <c r="G11" s="48"/>
      <c r="H11" s="48"/>
      <c r="I11" s="48"/>
      <c r="J11" s="48"/>
      <c r="K11" s="48"/>
      <c r="L11" s="48"/>
      <c r="M11" s="48"/>
      <c r="N11" s="48"/>
      <c r="O11" s="48"/>
    </row>
    <row r="12" spans="1:15" ht="11.25" customHeight="1">
      <c r="A12" s="47">
        <v>6</v>
      </c>
      <c r="B12" s="46" t="e">
        <f ca="1">INDIRECT(CONCATENATE("[Draw_H_I.st_KO.xls]Draw!","D7"))</f>
        <v>#REF!</v>
      </c>
      <c r="C12" s="47">
        <v>199</v>
      </c>
      <c r="D12" s="48"/>
      <c r="E12" s="48"/>
      <c r="F12" s="48"/>
      <c r="G12" s="48"/>
      <c r="H12" s="48"/>
      <c r="I12" s="48"/>
      <c r="J12" s="48"/>
      <c r="K12" s="48"/>
      <c r="L12" s="48"/>
      <c r="M12" s="48"/>
      <c r="N12" s="48"/>
      <c r="O12" s="48"/>
    </row>
    <row r="13" spans="1:15" ht="11.25">
      <c r="A13" s="47">
        <v>7</v>
      </c>
      <c r="B13" s="46" t="e">
        <f ca="1">INDIRECT(CONCATENATE("[Draw_H_I.st_KO.xls]Draw!","D8"))</f>
        <v>#REF!</v>
      </c>
      <c r="C13" s="47">
        <v>84</v>
      </c>
      <c r="D13" s="48"/>
      <c r="E13" s="48"/>
      <c r="F13" s="48"/>
      <c r="G13" s="48"/>
      <c r="H13" s="48"/>
      <c r="I13" s="48"/>
      <c r="J13" s="48"/>
      <c r="K13" s="48"/>
      <c r="L13" s="48"/>
      <c r="M13" s="48"/>
      <c r="N13" s="48"/>
      <c r="O13" s="48"/>
    </row>
    <row r="14" spans="1:15" ht="11.25">
      <c r="A14" s="47">
        <v>8</v>
      </c>
      <c r="B14" s="46" t="e">
        <f ca="1">INDIRECT(CONCATENATE("[Draw_H_I.st_KO.xls]Draw!","D9"))</f>
        <v>#REF!</v>
      </c>
      <c r="C14" s="47">
        <v>48</v>
      </c>
      <c r="D14" s="48"/>
      <c r="E14" s="48"/>
      <c r="F14" s="48"/>
      <c r="G14" s="48"/>
      <c r="H14" s="48"/>
      <c r="I14" s="48"/>
      <c r="J14" s="48"/>
      <c r="K14" s="48"/>
      <c r="L14" s="48"/>
      <c r="M14" s="48"/>
      <c r="N14" s="48"/>
      <c r="O14" s="48"/>
    </row>
    <row r="15" spans="1:15" ht="11.25">
      <c r="A15" s="47">
        <v>9</v>
      </c>
      <c r="B15" s="46" t="e">
        <f ca="1">INDIRECT(CONCATENATE("[Draw_H_I.st_KO.xls]Draw!","D10"))</f>
        <v>#REF!</v>
      </c>
      <c r="C15" s="47">
        <v>43</v>
      </c>
      <c r="D15" s="48"/>
      <c r="E15" s="48"/>
      <c r="F15" s="48"/>
      <c r="G15" s="48"/>
      <c r="H15" s="48"/>
      <c r="I15" s="48"/>
      <c r="J15" s="48"/>
      <c r="K15" s="48"/>
      <c r="L15" s="48"/>
      <c r="M15" s="48"/>
      <c r="N15" s="48"/>
      <c r="O15" s="48"/>
    </row>
    <row r="16" spans="1:15" ht="11.25">
      <c r="A16" s="47">
        <v>10</v>
      </c>
      <c r="B16" s="46" t="e">
        <f ca="1">INDIRECT(CONCATENATE("[Draw_H_I.st_KO.xls]Draw!","D11"))</f>
        <v>#REF!</v>
      </c>
      <c r="C16" s="47" t="s">
        <v>16</v>
      </c>
      <c r="D16" s="48"/>
      <c r="E16" s="48"/>
      <c r="F16" s="48"/>
      <c r="G16" s="48"/>
      <c r="H16" s="48"/>
      <c r="I16" s="48"/>
      <c r="J16" s="48"/>
      <c r="K16" s="48"/>
      <c r="L16" s="48"/>
      <c r="M16" s="48"/>
      <c r="N16" s="48"/>
      <c r="O16" s="48"/>
    </row>
    <row r="17" spans="1:15" ht="11.25">
      <c r="A17" s="47">
        <v>11</v>
      </c>
      <c r="B17" s="46" t="e">
        <f ca="1">INDIRECT(CONCATENATE("[Draw_H_I.st_KO.xls]Draw!","D12"))</f>
        <v>#REF!</v>
      </c>
      <c r="C17" s="47">
        <v>182</v>
      </c>
      <c r="D17" s="48"/>
      <c r="E17" s="48"/>
      <c r="F17" s="48"/>
      <c r="G17" s="48"/>
      <c r="H17" s="48"/>
      <c r="I17" s="48"/>
      <c r="J17" s="48"/>
      <c r="K17" s="48"/>
      <c r="L17" s="48"/>
      <c r="M17" s="48"/>
      <c r="N17" s="48"/>
      <c r="O17" s="48"/>
    </row>
    <row r="18" spans="1:15" ht="11.25">
      <c r="A18" s="47">
        <v>12</v>
      </c>
      <c r="B18" s="46" t="e">
        <f ca="1">INDIRECT(CONCATENATE("[Draw_H_I.st_KO.xls]Draw!","D13"))</f>
        <v>#REF!</v>
      </c>
      <c r="C18" s="47">
        <v>130</v>
      </c>
      <c r="D18" s="48"/>
      <c r="E18" s="48"/>
      <c r="F18" s="48"/>
      <c r="G18" s="48"/>
      <c r="H18" s="48"/>
      <c r="I18" s="48"/>
      <c r="J18" s="48"/>
      <c r="K18" s="48"/>
      <c r="L18" s="48"/>
      <c r="M18" s="48"/>
      <c r="N18" s="48"/>
      <c r="O18" s="48"/>
    </row>
    <row r="19" spans="1:15" ht="11.25">
      <c r="A19" s="47">
        <v>13</v>
      </c>
      <c r="B19" s="46" t="e">
        <f ca="1">INDIRECT(CONCATENATE("[Draw_H_I.st_KO.xls]Draw!","D14"))</f>
        <v>#REF!</v>
      </c>
      <c r="C19" s="47">
        <v>76</v>
      </c>
      <c r="D19" s="48"/>
      <c r="E19" s="48"/>
      <c r="F19" s="48"/>
      <c r="G19" s="48"/>
      <c r="H19" s="48"/>
      <c r="I19" s="48"/>
      <c r="J19" s="48"/>
      <c r="K19" s="48"/>
      <c r="L19" s="48"/>
      <c r="M19" s="48"/>
      <c r="N19" s="48"/>
      <c r="O19" s="48"/>
    </row>
    <row r="20" spans="1:15" ht="11.25">
      <c r="A20" s="47">
        <v>14</v>
      </c>
      <c r="B20" s="46" t="e">
        <f ca="1">INDIRECT(CONCATENATE("[Draw_H_I.st_KO.xls]Draw!","D15"))</f>
        <v>#REF!</v>
      </c>
      <c r="C20" s="47">
        <v>79</v>
      </c>
      <c r="D20" s="48"/>
      <c r="E20" s="48"/>
      <c r="F20" s="48"/>
      <c r="G20" s="48"/>
      <c r="H20" s="48"/>
      <c r="I20" s="48"/>
      <c r="J20" s="48"/>
      <c r="K20" s="48"/>
      <c r="L20" s="48"/>
      <c r="M20" s="48"/>
      <c r="N20" s="48"/>
      <c r="O20" s="48"/>
    </row>
    <row r="21" spans="1:15" ht="11.25">
      <c r="A21" s="47">
        <v>15</v>
      </c>
      <c r="B21" s="46" t="e">
        <f ca="1">INDIRECT(CONCATENATE("[Draw_H_I.st_KO.xls]Draw!","D16"))</f>
        <v>#REF!</v>
      </c>
      <c r="C21" s="47" t="s">
        <v>16</v>
      </c>
      <c r="D21" s="48"/>
      <c r="E21" s="48"/>
      <c r="F21" s="48"/>
      <c r="G21" s="48"/>
      <c r="H21" s="48"/>
      <c r="I21" s="48"/>
      <c r="J21" s="48"/>
      <c r="K21" s="48"/>
      <c r="L21" s="48"/>
      <c r="M21" s="48"/>
      <c r="N21" s="48"/>
      <c r="O21" s="48"/>
    </row>
    <row r="22" spans="1:15" ht="11.25">
      <c r="A22" s="47">
        <v>16</v>
      </c>
      <c r="B22" s="46" t="e">
        <f ca="1">INDIRECT(CONCATENATE("[Draw_H_I.st_KO.xls]Draw!","D17"))</f>
        <v>#REF!</v>
      </c>
      <c r="C22" s="47">
        <v>33</v>
      </c>
      <c r="D22" s="48"/>
      <c r="E22" s="48"/>
      <c r="F22" s="48"/>
      <c r="G22" s="48"/>
      <c r="H22" s="48"/>
      <c r="I22" s="48"/>
      <c r="J22" s="48"/>
      <c r="K22" s="48"/>
      <c r="L22" s="48"/>
      <c r="M22" s="48"/>
      <c r="N22" s="48"/>
      <c r="O22" s="48"/>
    </row>
    <row r="23" spans="1:15" ht="11.25">
      <c r="A23" s="47">
        <v>17</v>
      </c>
      <c r="B23" s="46" t="e">
        <f ca="1">INDIRECT(CONCATENATE("[Draw_H_I.st_KO.xls]Draw!","D18"))</f>
        <v>#REF!</v>
      </c>
      <c r="C23" s="47">
        <v>37</v>
      </c>
      <c r="D23" s="48"/>
      <c r="E23" s="48"/>
      <c r="F23" s="48"/>
      <c r="G23" s="48"/>
      <c r="H23" s="48"/>
      <c r="I23" s="48"/>
      <c r="J23" s="48"/>
      <c r="K23" s="48"/>
      <c r="L23" s="48"/>
      <c r="M23" s="48"/>
      <c r="N23" s="48"/>
      <c r="O23" s="48"/>
    </row>
    <row r="24" spans="1:15" ht="11.25">
      <c r="A24" s="47">
        <v>18</v>
      </c>
      <c r="B24" s="46" t="e">
        <f ca="1">INDIRECT(CONCATENATE("[Draw_H_I.st_KO.xls]Draw!","D19"))</f>
        <v>#REF!</v>
      </c>
      <c r="C24" s="47" t="s">
        <v>16</v>
      </c>
      <c r="D24" s="48"/>
      <c r="E24" s="48"/>
      <c r="F24" s="48"/>
      <c r="G24" s="48"/>
      <c r="H24" s="48"/>
      <c r="I24" s="48"/>
      <c r="J24" s="48"/>
      <c r="K24" s="48"/>
      <c r="L24" s="48"/>
      <c r="M24" s="48"/>
      <c r="N24" s="48"/>
      <c r="O24" s="48"/>
    </row>
    <row r="25" spans="1:15" ht="11.25">
      <c r="A25" s="47">
        <v>19</v>
      </c>
      <c r="B25" s="46" t="e">
        <f ca="1">INDIRECT(CONCATENATE("[Draw_H_I.st_KO.xls]Draw!","D20"))</f>
        <v>#REF!</v>
      </c>
      <c r="C25" s="47">
        <v>203</v>
      </c>
      <c r="D25" s="48"/>
      <c r="E25" s="48"/>
      <c r="F25" s="48"/>
      <c r="G25" s="48"/>
      <c r="H25" s="48"/>
      <c r="I25" s="48"/>
      <c r="J25" s="48"/>
      <c r="K25" s="48"/>
      <c r="L25" s="48"/>
      <c r="M25" s="48"/>
      <c r="N25" s="48"/>
      <c r="O25" s="48"/>
    </row>
    <row r="26" spans="1:15" ht="11.25">
      <c r="A26" s="47">
        <v>20</v>
      </c>
      <c r="B26" s="46" t="e">
        <f ca="1">INDIRECT(CONCATENATE("[Draw_H_I.st_KO.xls]Draw!","D21"))</f>
        <v>#REF!</v>
      </c>
      <c r="C26" s="47">
        <v>61</v>
      </c>
      <c r="D26" s="48"/>
      <c r="E26" s="48"/>
      <c r="F26" s="48"/>
      <c r="G26" s="48"/>
      <c r="H26" s="48"/>
      <c r="I26" s="48"/>
      <c r="J26" s="48"/>
      <c r="K26" s="48"/>
      <c r="L26" s="48"/>
      <c r="M26" s="48"/>
      <c r="N26" s="48"/>
      <c r="O26" s="48"/>
    </row>
    <row r="27" spans="1:15" ht="11.25">
      <c r="A27" s="47">
        <v>21</v>
      </c>
      <c r="B27" s="46" t="e">
        <f ca="1">INDIRECT(CONCATENATE("[Draw_H_I.st_KO.xls]Draw!","D22"))</f>
        <v>#REF!</v>
      </c>
      <c r="C27" s="47">
        <v>165</v>
      </c>
      <c r="D27" s="48"/>
      <c r="E27" s="48"/>
      <c r="F27" s="48"/>
      <c r="G27" s="48"/>
      <c r="H27" s="48"/>
      <c r="I27" s="48"/>
      <c r="J27" s="48"/>
      <c r="K27" s="48"/>
      <c r="L27" s="48"/>
      <c r="M27" s="48"/>
      <c r="N27" s="48"/>
      <c r="O27" s="48"/>
    </row>
    <row r="28" spans="1:15" ht="11.25">
      <c r="A28" s="47">
        <v>22</v>
      </c>
      <c r="B28" s="46" t="e">
        <f ca="1">INDIRECT(CONCATENATE("[Draw_H_I.st_KO.xls]Draw!","D23"))</f>
        <v>#REF!</v>
      </c>
      <c r="C28" s="47">
        <v>82</v>
      </c>
      <c r="D28" s="48"/>
      <c r="E28" s="48"/>
      <c r="F28" s="48"/>
      <c r="G28" s="48"/>
      <c r="H28" s="48"/>
      <c r="I28" s="48"/>
      <c r="J28" s="48"/>
      <c r="K28" s="48"/>
      <c r="L28" s="48"/>
      <c r="M28" s="48"/>
      <c r="N28" s="48"/>
      <c r="O28" s="48"/>
    </row>
    <row r="29" spans="1:15" ht="11.25">
      <c r="A29" s="47">
        <v>23</v>
      </c>
      <c r="B29" s="46" t="e">
        <f ca="1">INDIRECT(CONCATENATE("[Draw_H_I.st_KO.xls]Draw!","D24"))</f>
        <v>#REF!</v>
      </c>
      <c r="C29" s="47" t="s">
        <v>16</v>
      </c>
      <c r="D29" s="48"/>
      <c r="E29" s="48"/>
      <c r="F29" s="48"/>
      <c r="G29" s="48"/>
      <c r="H29" s="48"/>
      <c r="I29" s="48"/>
      <c r="J29" s="48"/>
      <c r="K29" s="48"/>
      <c r="L29" s="48"/>
      <c r="M29" s="48"/>
      <c r="N29" s="48"/>
      <c r="O29" s="48"/>
    </row>
    <row r="30" spans="1:15" ht="11.25">
      <c r="A30" s="47">
        <v>24</v>
      </c>
      <c r="B30" s="46" t="e">
        <f ca="1">INDIRECT(CONCATENATE("[Draw_H_I.st_KO.xls]Draw!","D25"))</f>
        <v>#REF!</v>
      </c>
      <c r="C30" s="47">
        <v>45</v>
      </c>
      <c r="D30" s="48"/>
      <c r="E30" s="48"/>
      <c r="F30" s="48"/>
      <c r="G30" s="48"/>
      <c r="H30" s="48"/>
      <c r="I30" s="48"/>
      <c r="J30" s="48"/>
      <c r="K30" s="48"/>
      <c r="L30" s="48"/>
      <c r="M30" s="48"/>
      <c r="N30" s="48"/>
      <c r="O30" s="48"/>
    </row>
    <row r="31" spans="1:15" ht="11.25">
      <c r="A31" s="47">
        <v>25</v>
      </c>
      <c r="B31" s="46" t="e">
        <f ca="1">INDIRECT(CONCATENATE("[Draw_H_I.st_KO.xls]Draw!","D26"))</f>
        <v>#REF!</v>
      </c>
      <c r="C31" s="47">
        <v>55</v>
      </c>
      <c r="D31" s="48"/>
      <c r="E31" s="48"/>
      <c r="F31" s="48"/>
      <c r="G31" s="48"/>
      <c r="H31" s="48"/>
      <c r="I31" s="48"/>
      <c r="J31" s="48"/>
      <c r="K31" s="48"/>
      <c r="L31" s="48"/>
      <c r="M31" s="48"/>
      <c r="N31" s="48"/>
      <c r="O31" s="48"/>
    </row>
    <row r="32" spans="1:15" ht="11.25">
      <c r="A32" s="47">
        <v>26</v>
      </c>
      <c r="B32" s="46" t="e">
        <f ca="1">INDIRECT(CONCATENATE("[Draw_H_I.st_KO.xls]Draw!","D27"))</f>
        <v>#REF!</v>
      </c>
      <c r="C32" s="47" t="s">
        <v>16</v>
      </c>
      <c r="D32" s="48"/>
      <c r="E32" s="48"/>
      <c r="F32" s="48"/>
      <c r="G32" s="48"/>
      <c r="H32" s="48"/>
      <c r="I32" s="48"/>
      <c r="J32" s="48"/>
      <c r="K32" s="48"/>
      <c r="L32" s="48"/>
      <c r="M32" s="48"/>
      <c r="N32" s="48"/>
      <c r="O32" s="48"/>
    </row>
    <row r="33" spans="1:15" ht="11.25">
      <c r="A33" s="47">
        <v>27</v>
      </c>
      <c r="B33" s="46" t="e">
        <f ca="1">INDIRECT(CONCATENATE("[Draw_H_I.st_KO.xls]Draw!","D28"))</f>
        <v>#REF!</v>
      </c>
      <c r="C33" s="47">
        <v>146</v>
      </c>
      <c r="D33" s="48"/>
      <c r="E33" s="48"/>
      <c r="F33" s="48"/>
      <c r="G33" s="48"/>
      <c r="H33" s="48"/>
      <c r="I33" s="48"/>
      <c r="J33" s="48"/>
      <c r="K33" s="48"/>
      <c r="L33" s="48"/>
      <c r="M33" s="48"/>
      <c r="N33" s="48"/>
      <c r="O33" s="48"/>
    </row>
    <row r="34" spans="1:15" ht="11.25">
      <c r="A34" s="47">
        <v>28</v>
      </c>
      <c r="B34" s="46" t="e">
        <f ca="1">INDIRECT(CONCATENATE("[Draw_H_I.st_KO.xls]Draw!","D29"))</f>
        <v>#REF!</v>
      </c>
      <c r="C34" s="47">
        <v>57</v>
      </c>
      <c r="D34" s="48"/>
      <c r="E34" s="48"/>
      <c r="F34" s="48"/>
      <c r="G34" s="48"/>
      <c r="H34" s="48"/>
      <c r="I34" s="48"/>
      <c r="J34" s="48"/>
      <c r="K34" s="48"/>
      <c r="L34" s="48"/>
      <c r="M34" s="48"/>
      <c r="N34" s="48"/>
      <c r="O34" s="48"/>
    </row>
    <row r="35" spans="1:15" ht="11.25">
      <c r="A35" s="47">
        <v>29</v>
      </c>
      <c r="B35" s="46" t="e">
        <f ca="1">INDIRECT(CONCATENATE("[Draw_H_I.st_KO.xls]Draw!","D30"))</f>
        <v>#REF!</v>
      </c>
      <c r="C35" s="47">
        <v>116</v>
      </c>
      <c r="D35" s="48"/>
      <c r="E35" s="48"/>
      <c r="F35" s="48"/>
      <c r="G35" s="48"/>
      <c r="H35" s="48"/>
      <c r="I35" s="48"/>
      <c r="J35" s="48"/>
      <c r="K35" s="48"/>
      <c r="L35" s="48"/>
      <c r="M35" s="48"/>
      <c r="N35" s="48"/>
      <c r="O35" s="48"/>
    </row>
    <row r="36" spans="1:15" ht="11.25">
      <c r="A36" s="47">
        <v>30</v>
      </c>
      <c r="B36" s="46" t="e">
        <f ca="1">INDIRECT(CONCATENATE("[Draw_H_I.st_KO.xls]Draw!","D31"))</f>
        <v>#REF!</v>
      </c>
      <c r="C36" s="47">
        <v>192</v>
      </c>
      <c r="D36" s="48"/>
      <c r="E36" s="48"/>
      <c r="F36" s="48"/>
      <c r="G36" s="48"/>
      <c r="H36" s="48"/>
      <c r="I36" s="48"/>
      <c r="J36" s="48"/>
      <c r="K36" s="48"/>
      <c r="L36" s="48"/>
      <c r="M36" s="48"/>
      <c r="N36" s="48"/>
      <c r="O36" s="48"/>
    </row>
    <row r="37" spans="1:15" ht="11.25">
      <c r="A37" s="47">
        <v>31</v>
      </c>
      <c r="B37" s="46" t="e">
        <f ca="1">INDIRECT(CONCATENATE("[Draw_H_I.st_KO.xls]Draw!","D32"))</f>
        <v>#REF!</v>
      </c>
      <c r="C37" s="47" t="s">
        <v>16</v>
      </c>
      <c r="D37" s="48"/>
      <c r="E37" s="48"/>
      <c r="F37" s="48"/>
      <c r="G37" s="48"/>
      <c r="H37" s="48"/>
      <c r="I37" s="48"/>
      <c r="J37" s="48"/>
      <c r="K37" s="48"/>
      <c r="L37" s="48"/>
      <c r="M37" s="48"/>
      <c r="N37" s="48"/>
      <c r="O37" s="48"/>
    </row>
    <row r="38" spans="1:15" ht="11.25">
      <c r="A38" s="47">
        <v>32</v>
      </c>
      <c r="B38" s="46" t="e">
        <f ca="1">INDIRECT(CONCATENATE("[Draw_H_I.st_KO.xls]Draw!","D33"))</f>
        <v>#REF!</v>
      </c>
      <c r="C38" s="47">
        <v>28</v>
      </c>
      <c r="D38" s="48"/>
      <c r="E38" s="48"/>
      <c r="F38" s="48"/>
      <c r="G38" s="48"/>
      <c r="H38" s="48"/>
      <c r="I38" s="48"/>
      <c r="J38" s="48"/>
      <c r="K38" s="48"/>
      <c r="L38" s="48"/>
      <c r="M38" s="48"/>
      <c r="N38" s="48"/>
      <c r="O38" s="48"/>
    </row>
    <row r="39" spans="1:3" ht="11.25">
      <c r="A39" s="47">
        <v>33</v>
      </c>
      <c r="B39" s="46" t="e">
        <f ca="1">INDIRECT(CONCATENATE("[Draw_H_I.st_KO.xls]Draw!","D34"))</f>
        <v>#REF!</v>
      </c>
      <c r="C39" s="47">
        <v>26</v>
      </c>
    </row>
    <row r="40" spans="1:3" ht="11.25">
      <c r="A40" s="47">
        <v>34</v>
      </c>
      <c r="B40" s="46" t="e">
        <f ca="1">INDIRECT(CONCATENATE("[Draw_H_I.st_KO.xls]Draw!","D35"))</f>
        <v>#REF!</v>
      </c>
      <c r="C40" s="47" t="s">
        <v>16</v>
      </c>
    </row>
    <row r="41" spans="1:3" ht="11.25">
      <c r="A41" s="47">
        <v>35</v>
      </c>
      <c r="B41" s="46" t="e">
        <f ca="1">INDIRECT(CONCATENATE("[Draw_H_I.st_KO.xls]Draw!","D36"))</f>
        <v>#REF!</v>
      </c>
      <c r="C41" s="47">
        <v>60</v>
      </c>
    </row>
    <row r="42" spans="1:3" ht="11.25">
      <c r="A42" s="47">
        <v>36</v>
      </c>
      <c r="B42" s="46" t="e">
        <f ca="1">INDIRECT(CONCATENATE("[Draw_H_I.st_KO.xls]Draw!","D37"))</f>
        <v>#REF!</v>
      </c>
      <c r="C42" s="47">
        <v>159</v>
      </c>
    </row>
    <row r="43" spans="1:3" ht="11.25">
      <c r="A43" s="47">
        <v>37</v>
      </c>
      <c r="B43" s="46" t="e">
        <f ca="1">INDIRECT(CONCATENATE("[Draw_H_I.st_KO.xls]Draw!","D38"))</f>
        <v>#REF!</v>
      </c>
      <c r="C43" s="47">
        <v>140</v>
      </c>
    </row>
    <row r="44" spans="1:3" ht="11.25">
      <c r="A44" s="47">
        <v>38</v>
      </c>
      <c r="B44" s="46" t="e">
        <f ca="1">INDIRECT(CONCATENATE("[Draw_H_I.st_KO.xls]Draw!","D39"))</f>
        <v>#REF!</v>
      </c>
      <c r="C44" s="47">
        <v>200</v>
      </c>
    </row>
    <row r="45" spans="1:3" ht="11.25">
      <c r="A45" s="47">
        <v>39</v>
      </c>
      <c r="B45" s="46" t="e">
        <f ca="1">INDIRECT(CONCATENATE("[Draw_H_I.st_KO.xls]Draw!","D40"))</f>
        <v>#REF!</v>
      </c>
      <c r="C45" s="47" t="s">
        <v>16</v>
      </c>
    </row>
    <row r="46" spans="1:3" ht="11.25">
      <c r="A46" s="47">
        <v>40</v>
      </c>
      <c r="B46" s="46" t="e">
        <f ca="1">INDIRECT(CONCATENATE("[Draw_H_I.st_KO.xls]Draw!","D41"))</f>
        <v>#REF!</v>
      </c>
      <c r="C46" s="47">
        <v>52</v>
      </c>
    </row>
    <row r="47" spans="1:3" ht="11.25">
      <c r="A47" s="47">
        <v>41</v>
      </c>
      <c r="B47" s="46" t="e">
        <f ca="1">INDIRECT(CONCATENATE("[Draw_H_I.st_KO.xls]Draw!","D42"))</f>
        <v>#REF!</v>
      </c>
      <c r="C47" s="47">
        <v>50</v>
      </c>
    </row>
    <row r="48" spans="1:3" ht="11.25">
      <c r="A48" s="47">
        <v>42</v>
      </c>
      <c r="B48" s="46" t="e">
        <f ca="1">INDIRECT(CONCATENATE("[Draw_H_I.st_KO.xls]Draw!","D43"))</f>
        <v>#REF!</v>
      </c>
      <c r="C48" s="47" t="s">
        <v>16</v>
      </c>
    </row>
    <row r="49" spans="1:3" ht="11.25">
      <c r="A49" s="47">
        <v>43</v>
      </c>
      <c r="B49" s="46" t="e">
        <f ca="1">INDIRECT(CONCATENATE("[Draw_H_I.st_KO.xls]Draw!","D44"))</f>
        <v>#REF!</v>
      </c>
      <c r="C49" s="47">
        <v>161</v>
      </c>
    </row>
    <row r="50" spans="1:3" ht="11.25">
      <c r="A50" s="47">
        <v>44</v>
      </c>
      <c r="B50" s="46" t="e">
        <f ca="1">INDIRECT(CONCATENATE("[Draw_H_I.st_KO.xls]Draw!","D45"))</f>
        <v>#REF!</v>
      </c>
      <c r="C50" s="47">
        <v>109</v>
      </c>
    </row>
    <row r="51" spans="1:3" ht="11.25">
      <c r="A51" s="47">
        <v>45</v>
      </c>
      <c r="B51" s="46" t="e">
        <f ca="1">INDIRECT(CONCATENATE("[Draw_H_I.st_KO.xls]Draw!","D46"))</f>
        <v>#REF!</v>
      </c>
      <c r="C51" s="47">
        <v>63</v>
      </c>
    </row>
    <row r="52" spans="1:3" ht="11.25">
      <c r="A52" s="47">
        <v>46</v>
      </c>
      <c r="B52" s="46" t="e">
        <f ca="1">INDIRECT(CONCATENATE("[Draw_H_I.st_KO.xls]Draw!","D47"))</f>
        <v>#REF!</v>
      </c>
      <c r="C52" s="47">
        <v>197</v>
      </c>
    </row>
    <row r="53" spans="1:3" ht="11.25">
      <c r="A53" s="47">
        <v>47</v>
      </c>
      <c r="B53" s="46" t="e">
        <f ca="1">INDIRECT(CONCATENATE("[Draw_H_I.st_KO.xls]Draw!","D48"))</f>
        <v>#REF!</v>
      </c>
      <c r="C53" s="47" t="s">
        <v>16</v>
      </c>
    </row>
    <row r="54" spans="1:3" ht="11.25">
      <c r="A54" s="47">
        <v>48</v>
      </c>
      <c r="B54" s="46" t="e">
        <f ca="1">INDIRECT(CONCATENATE("[Draw_H_I.st_KO.xls]Draw!","D49"))</f>
        <v>#REF!</v>
      </c>
      <c r="C54" s="47">
        <v>31</v>
      </c>
    </row>
    <row r="55" spans="1:3" ht="11.25">
      <c r="A55" s="47">
        <v>49</v>
      </c>
      <c r="B55" s="46" t="e">
        <f ca="1">INDIRECT(CONCATENATE("[Draw_H_I.st_KO.xls]Draw!","D50"))</f>
        <v>#REF!</v>
      </c>
      <c r="C55" s="47">
        <v>39</v>
      </c>
    </row>
    <row r="56" spans="1:3" ht="11.25">
      <c r="A56" s="47">
        <v>50</v>
      </c>
      <c r="B56" s="46" t="e">
        <f ca="1">INDIRECT(CONCATENATE("[Draw_H_I.st_KO.xls]Draw!","D51"))</f>
        <v>#REF!</v>
      </c>
      <c r="C56" s="47" t="s">
        <v>16</v>
      </c>
    </row>
    <row r="57" spans="1:3" ht="11.25">
      <c r="A57" s="47">
        <v>51</v>
      </c>
      <c r="B57" s="46" t="e">
        <f ca="1">INDIRECT(CONCATENATE("[Draw_H_I.st_KO.xls]Draw!","D52"))</f>
        <v>#REF!</v>
      </c>
      <c r="C57" s="47">
        <v>88</v>
      </c>
    </row>
    <row r="58" spans="1:3" ht="11.25">
      <c r="A58" s="47">
        <v>52</v>
      </c>
      <c r="B58" s="46" t="e">
        <f ca="1">INDIRECT(CONCATENATE("[Draw_H_I.st_KO.xls]Draw!","D53"))</f>
        <v>#REF!</v>
      </c>
      <c r="C58" s="47">
        <v>138</v>
      </c>
    </row>
    <row r="59" spans="1:3" ht="11.25">
      <c r="A59" s="47">
        <v>53</v>
      </c>
      <c r="B59" s="46" t="e">
        <f ca="1">INDIRECT(CONCATENATE("[Draw_H_I.st_KO.xls]Draw!","D54"))</f>
        <v>#REF!</v>
      </c>
      <c r="C59" s="47">
        <v>71</v>
      </c>
    </row>
    <row r="60" spans="1:3" ht="11.25">
      <c r="A60" s="47">
        <v>54</v>
      </c>
      <c r="B60" s="46" t="e">
        <f ca="1">INDIRECT(CONCATENATE("[Draw_H_I.st_KO.xls]Draw!","D55"))</f>
        <v>#REF!</v>
      </c>
      <c r="C60" s="47">
        <v>112</v>
      </c>
    </row>
    <row r="61" spans="1:3" ht="11.25">
      <c r="A61" s="47">
        <v>55</v>
      </c>
      <c r="B61" s="46" t="e">
        <f ca="1">INDIRECT(CONCATENATE("[Draw_H_I.st_KO.xls]Draw!","D56"))</f>
        <v>#REF!</v>
      </c>
      <c r="C61" s="47" t="s">
        <v>16</v>
      </c>
    </row>
    <row r="62" spans="1:3" ht="11.25">
      <c r="A62" s="47">
        <v>56</v>
      </c>
      <c r="B62" s="46" t="e">
        <f ca="1">INDIRECT(CONCATENATE("[Draw_H_I.st_KO.xls]Draw!","D57"))</f>
        <v>#REF!</v>
      </c>
      <c r="C62" s="47">
        <v>47</v>
      </c>
    </row>
    <row r="63" spans="1:3" ht="11.25">
      <c r="A63" s="47">
        <v>57</v>
      </c>
      <c r="B63" s="46" t="e">
        <f ca="1">INDIRECT(CONCATENATE("[Draw_H_I.st_KO.xls]Draw!","D58"))</f>
        <v>#REF!</v>
      </c>
      <c r="C63" s="47">
        <v>44</v>
      </c>
    </row>
    <row r="64" spans="1:3" ht="11.25">
      <c r="A64" s="47">
        <v>58</v>
      </c>
      <c r="B64" s="46" t="e">
        <f ca="1">INDIRECT(CONCATENATE("[Draw_H_I.st_KO.xls]Draw!","D59"))</f>
        <v>#REF!</v>
      </c>
      <c r="C64" s="47">
        <v>58</v>
      </c>
    </row>
    <row r="65" spans="1:3" ht="11.25">
      <c r="A65" s="47">
        <v>59</v>
      </c>
      <c r="B65" s="46" t="e">
        <f ca="1">INDIRECT(CONCATENATE("[Draw_H_I.st_KO.xls]Draw!","D60"))</f>
        <v>#REF!</v>
      </c>
      <c r="C65" s="47">
        <v>198</v>
      </c>
    </row>
    <row r="66" spans="1:3" ht="11.25">
      <c r="A66" s="47">
        <v>60</v>
      </c>
      <c r="B66" s="46" t="e">
        <f ca="1">INDIRECT(CONCATENATE("[Draw_H_I.st_KO.xls]Draw!","D61"))</f>
        <v>#REF!</v>
      </c>
      <c r="C66" s="47">
        <v>62</v>
      </c>
    </row>
    <row r="67" spans="1:3" ht="11.25">
      <c r="A67" s="47">
        <v>61</v>
      </c>
      <c r="B67" s="46" t="e">
        <f ca="1">INDIRECT(CONCATENATE("[Draw_H_I.st_KO.xls]Draw!","D62"))</f>
        <v>#REF!</v>
      </c>
      <c r="C67" s="47">
        <v>95</v>
      </c>
    </row>
    <row r="68" spans="1:3" ht="11.25">
      <c r="A68" s="47">
        <v>62</v>
      </c>
      <c r="B68" s="46" t="e">
        <f ca="1">INDIRECT(CONCATENATE("[Draw_H_I.st_KO.xls]Draw!","D63"))</f>
        <v>#REF!</v>
      </c>
      <c r="C68" s="47">
        <v>85</v>
      </c>
    </row>
    <row r="69" spans="1:3" ht="11.25">
      <c r="A69" s="47">
        <v>63</v>
      </c>
      <c r="B69" s="46" t="e">
        <f ca="1">INDIRECT(CONCATENATE("[Draw_H_I.st_KO.xls]Draw!","D64"))</f>
        <v>#REF!</v>
      </c>
      <c r="C69" s="47" t="s">
        <v>16</v>
      </c>
    </row>
    <row r="70" spans="1:3" ht="11.25">
      <c r="A70" s="47">
        <v>64</v>
      </c>
      <c r="B70" s="46" t="e">
        <f ca="1">INDIRECT(CONCATENATE("[Draw_H_I.st_KO.xls]Draw!","D65"))</f>
        <v>#REF!</v>
      </c>
      <c r="C70" s="47">
        <v>22</v>
      </c>
    </row>
    <row r="71" spans="1:3" ht="11.25">
      <c r="A71" s="47">
        <v>65</v>
      </c>
      <c r="B71" s="46" t="e">
        <f ca="1">INDIRECT(CONCATENATE("[Draw_H_I.st_KO.xls]Draw!","D66"))</f>
        <v>#REF!</v>
      </c>
      <c r="C71" s="47">
        <v>21</v>
      </c>
    </row>
    <row r="72" spans="1:3" ht="11.25">
      <c r="A72" s="47">
        <v>66</v>
      </c>
      <c r="B72" s="46" t="e">
        <f ca="1">INDIRECT(CONCATENATE("[Draw_H_I.st_KO.xls]Draw!","D67"))</f>
        <v>#REF!</v>
      </c>
      <c r="C72" s="47" t="s">
        <v>16</v>
      </c>
    </row>
    <row r="73" spans="1:3" ht="11.25">
      <c r="A73" s="47">
        <v>67</v>
      </c>
      <c r="B73" s="46" t="e">
        <f ca="1">INDIRECT(CONCATENATE("[Draw_H_I.st_KO.xls]Draw!","D68"))</f>
        <v>#REF!</v>
      </c>
      <c r="C73" s="47">
        <v>74</v>
      </c>
    </row>
    <row r="74" spans="1:3" ht="11.25">
      <c r="A74" s="47">
        <v>68</v>
      </c>
      <c r="B74" s="46" t="e">
        <f ca="1">INDIRECT(CONCATENATE("[Draw_H_I.st_KO.xls]Draw!","D69"))</f>
        <v>#REF!</v>
      </c>
      <c r="C74" s="47">
        <v>80</v>
      </c>
    </row>
    <row r="75" spans="1:3" ht="11.25">
      <c r="A75" s="47">
        <v>69</v>
      </c>
      <c r="B75" s="46" t="e">
        <f ca="1">INDIRECT(CONCATENATE("[Draw_H_I.st_KO.xls]Draw!","D70"))</f>
        <v>#REF!</v>
      </c>
      <c r="C75" s="47">
        <v>204</v>
      </c>
    </row>
    <row r="76" spans="1:3" ht="11.25">
      <c r="A76" s="47">
        <v>70</v>
      </c>
      <c r="B76" s="46" t="e">
        <f ca="1">INDIRECT(CONCATENATE("[Draw_H_I.st_KO.xls]Draw!","D71"))</f>
        <v>#REF!</v>
      </c>
      <c r="C76" s="47">
        <v>101</v>
      </c>
    </row>
    <row r="77" spans="1:3" ht="11.25">
      <c r="A77" s="47">
        <v>71</v>
      </c>
      <c r="B77" s="46" t="e">
        <f ca="1">INDIRECT(CONCATENATE("[Draw_H_I.st_KO.xls]Draw!","D72"))</f>
        <v>#REF!</v>
      </c>
      <c r="C77" s="47">
        <v>189</v>
      </c>
    </row>
    <row r="78" spans="1:3" ht="11.25">
      <c r="A78" s="47">
        <v>72</v>
      </c>
      <c r="B78" s="46" t="e">
        <f ca="1">INDIRECT(CONCATENATE("[Draw_H_I.st_KO.xls]Draw!","D73"))</f>
        <v>#REF!</v>
      </c>
      <c r="C78" s="47">
        <v>42</v>
      </c>
    </row>
    <row r="79" spans="1:3" ht="11.25">
      <c r="A79" s="47">
        <v>73</v>
      </c>
      <c r="B79" s="46" t="e">
        <f ca="1">INDIRECT(CONCATENATE("[Draw_H_I.st_KO.xls]Draw!","D74"))</f>
        <v>#REF!</v>
      </c>
      <c r="C79" s="47">
        <v>51</v>
      </c>
    </row>
    <row r="80" spans="1:3" ht="11.25">
      <c r="A80" s="47">
        <v>74</v>
      </c>
      <c r="B80" s="46" t="e">
        <f ca="1">INDIRECT(CONCATENATE("[Draw_H_I.st_KO.xls]Draw!","D75"))</f>
        <v>#REF!</v>
      </c>
      <c r="C80" s="47" t="s">
        <v>16</v>
      </c>
    </row>
    <row r="81" spans="1:3" ht="11.25">
      <c r="A81" s="47">
        <v>75</v>
      </c>
      <c r="B81" s="46" t="e">
        <f ca="1">INDIRECT(CONCATENATE("[Draw_H_I.st_KO.xls]Draw!","D76"))</f>
        <v>#REF!</v>
      </c>
      <c r="C81" s="47">
        <v>196</v>
      </c>
    </row>
    <row r="82" spans="1:3" ht="11.25">
      <c r="A82" s="47">
        <v>76</v>
      </c>
      <c r="B82" s="46" t="e">
        <f ca="1">INDIRECT(CONCATENATE("[Draw_H_I.st_KO.xls]Draw!","D77"))</f>
        <v>#REF!</v>
      </c>
      <c r="C82" s="47">
        <v>201</v>
      </c>
    </row>
    <row r="83" spans="1:3" ht="11.25">
      <c r="A83" s="47">
        <v>77</v>
      </c>
      <c r="B83" s="46" t="e">
        <f ca="1">INDIRECT(CONCATENATE("[Draw_H_I.st_KO.xls]Draw!","D78"))</f>
        <v>#REF!</v>
      </c>
      <c r="C83" s="47">
        <v>155</v>
      </c>
    </row>
    <row r="84" spans="1:3" ht="11.25">
      <c r="A84" s="47">
        <v>78</v>
      </c>
      <c r="B84" s="46" t="e">
        <f ca="1">INDIRECT(CONCATENATE("[Draw_H_I.st_KO.xls]Draw!","D79"))</f>
        <v>#REF!</v>
      </c>
      <c r="C84" s="47">
        <v>64</v>
      </c>
    </row>
    <row r="85" spans="1:3" ht="11.25">
      <c r="A85" s="47">
        <v>79</v>
      </c>
      <c r="B85" s="46" t="e">
        <f ca="1">INDIRECT(CONCATENATE("[Draw_H_I.st_KO.xls]Draw!","D80"))</f>
        <v>#REF!</v>
      </c>
      <c r="C85" s="47" t="s">
        <v>16</v>
      </c>
    </row>
    <row r="86" spans="1:3" ht="11.25">
      <c r="A86" s="47">
        <v>80</v>
      </c>
      <c r="B86" s="46" t="e">
        <f ca="1">INDIRECT(CONCATENATE("[Draw_H_I.st_KO.xls]Draw!","D81"))</f>
        <v>#REF!</v>
      </c>
      <c r="C86" s="47">
        <v>36</v>
      </c>
    </row>
    <row r="87" spans="1:3" ht="11.25">
      <c r="A87" s="47">
        <v>81</v>
      </c>
      <c r="B87" s="46" t="e">
        <f ca="1">INDIRECT(CONCATENATE("[Draw_H_I.st_KO.xls]Draw!","D82"))</f>
        <v>#REF!</v>
      </c>
      <c r="C87" s="47">
        <v>32</v>
      </c>
    </row>
    <row r="88" spans="1:3" ht="11.25">
      <c r="A88" s="47">
        <v>82</v>
      </c>
      <c r="B88" s="46" t="e">
        <f ca="1">INDIRECT(CONCATENATE("[Draw_H_I.st_KO.xls]Draw!","D83"))</f>
        <v>#REF!</v>
      </c>
      <c r="C88" s="47" t="s">
        <v>16</v>
      </c>
    </row>
    <row r="89" spans="1:3" ht="11.25">
      <c r="A89" s="47">
        <v>83</v>
      </c>
      <c r="B89" s="46" t="e">
        <f ca="1">INDIRECT(CONCATENATE("[Draw_H_I.st_KO.xls]Draw!","D84"))</f>
        <v>#REF!</v>
      </c>
      <c r="C89" s="47">
        <v>127</v>
      </c>
    </row>
    <row r="90" spans="1:3" ht="11.25">
      <c r="A90" s="47">
        <v>84</v>
      </c>
      <c r="B90" s="46" t="e">
        <f ca="1">INDIRECT(CONCATENATE("[Draw_H_I.st_KO.xls]Draw!","D85"))</f>
        <v>#REF!</v>
      </c>
      <c r="C90" s="47">
        <v>139</v>
      </c>
    </row>
    <row r="91" spans="1:3" ht="11.25">
      <c r="A91" s="47">
        <v>85</v>
      </c>
      <c r="B91" s="46" t="e">
        <f ca="1">INDIRECT(CONCATENATE("[Draw_H_I.st_KO.xls]Draw!","D86"))</f>
        <v>#REF!</v>
      </c>
      <c r="C91" s="47">
        <v>195</v>
      </c>
    </row>
    <row r="92" spans="1:3" ht="11.25">
      <c r="A92" s="47">
        <v>86</v>
      </c>
      <c r="B92" s="46" t="e">
        <f ca="1">INDIRECT(CONCATENATE("[Draw_H_I.st_KO.xls]Draw!","D87"))</f>
        <v>#REF!</v>
      </c>
      <c r="C92" s="47">
        <v>77</v>
      </c>
    </row>
    <row r="93" spans="1:3" ht="11.25">
      <c r="A93" s="47">
        <v>87</v>
      </c>
      <c r="B93" s="46" t="e">
        <f ca="1">INDIRECT(CONCATENATE("[Draw_H_I.st_KO.xls]Draw!","D88"))</f>
        <v>#REF!</v>
      </c>
      <c r="C93" s="47" t="s">
        <v>16</v>
      </c>
    </row>
    <row r="94" spans="1:3" ht="11.25">
      <c r="A94" s="47">
        <v>88</v>
      </c>
      <c r="B94" s="46" t="e">
        <f ca="1">INDIRECT(CONCATENATE("[Draw_H_I.st_KO.xls]Draw!","D89"))</f>
        <v>#REF!</v>
      </c>
      <c r="C94" s="47">
        <v>41</v>
      </c>
    </row>
    <row r="95" spans="1:3" ht="11.25">
      <c r="A95" s="47">
        <v>89</v>
      </c>
      <c r="B95" s="46" t="e">
        <f ca="1">INDIRECT(CONCATENATE("[Draw_H_I.st_KO.xls]Draw!","D90"))</f>
        <v>#REF!</v>
      </c>
      <c r="C95" s="47">
        <v>49</v>
      </c>
    </row>
    <row r="96" spans="1:3" ht="11.25">
      <c r="A96" s="47">
        <v>90</v>
      </c>
      <c r="B96" s="46" t="e">
        <f ca="1">INDIRECT(CONCATENATE("[Draw_H_I.st_KO.xls]Draw!","D91"))</f>
        <v>#REF!</v>
      </c>
      <c r="C96" s="47" t="s">
        <v>16</v>
      </c>
    </row>
    <row r="97" spans="1:3" ht="11.25">
      <c r="A97" s="47">
        <v>91</v>
      </c>
      <c r="B97" s="46" t="e">
        <f ca="1">INDIRECT(CONCATENATE("[Draw_H_I.st_KO.xls]Draw!","D92"))</f>
        <v>#REF!</v>
      </c>
      <c r="C97" s="47">
        <v>69</v>
      </c>
    </row>
    <row r="98" spans="1:3" ht="11.25">
      <c r="A98" s="47">
        <v>92</v>
      </c>
      <c r="B98" s="46" t="e">
        <f ca="1">INDIRECT(CONCATENATE("[Draw_H_I.st_KO.xls]Draw!","D93"))</f>
        <v>#REF!</v>
      </c>
      <c r="C98" s="47">
        <v>94</v>
      </c>
    </row>
    <row r="99" spans="1:3" ht="11.25">
      <c r="A99" s="47">
        <v>93</v>
      </c>
      <c r="B99" s="46" t="e">
        <f ca="1">INDIRECT(CONCATENATE("[Draw_H_I.st_KO.xls]Draw!","D94"))</f>
        <v>#REF!</v>
      </c>
      <c r="C99" s="47">
        <v>87</v>
      </c>
    </row>
    <row r="100" spans="1:3" ht="11.25">
      <c r="A100" s="47">
        <v>94</v>
      </c>
      <c r="B100" s="46" t="e">
        <f ca="1">INDIRECT(CONCATENATE("[Draw_H_I.st_KO.xls]Draw!","D95"))</f>
        <v>#REF!</v>
      </c>
      <c r="C100" s="47">
        <v>148</v>
      </c>
    </row>
    <row r="101" spans="1:3" ht="11.25">
      <c r="A101" s="47">
        <v>95</v>
      </c>
      <c r="B101" s="46" t="e">
        <f ca="1">INDIRECT(CONCATENATE("[Draw_H_I.st_KO.xls]Draw!","D96"))</f>
        <v>#REF!</v>
      </c>
      <c r="C101" s="47" t="s">
        <v>16</v>
      </c>
    </row>
    <row r="102" spans="1:3" ht="11.25">
      <c r="A102" s="47">
        <v>96</v>
      </c>
      <c r="B102" s="46" t="e">
        <f ca="1">INDIRECT(CONCATENATE("[Draw_H_I.st_KO.xls]Draw!","D97"))</f>
        <v>#REF!</v>
      </c>
      <c r="C102" s="47">
        <v>29</v>
      </c>
    </row>
    <row r="103" spans="1:3" ht="11.25">
      <c r="A103" s="47">
        <v>97</v>
      </c>
      <c r="B103" s="46" t="e">
        <f ca="1">INDIRECT(CONCATENATE("[Draw_H_I.st_KO.xls]Draw!","D98"))</f>
        <v>#REF!</v>
      </c>
      <c r="C103" s="47">
        <v>25</v>
      </c>
    </row>
    <row r="104" spans="1:3" ht="11.25">
      <c r="A104" s="47">
        <v>98</v>
      </c>
      <c r="B104" s="46" t="e">
        <f ca="1">INDIRECT(CONCATENATE("[Draw_H_I.st_KO.xls]Draw!","D99"))</f>
        <v>#REF!</v>
      </c>
      <c r="C104" s="47" t="s">
        <v>16</v>
      </c>
    </row>
    <row r="105" spans="1:3" ht="11.25">
      <c r="A105" s="47">
        <v>99</v>
      </c>
      <c r="B105" s="46" t="e">
        <f ca="1">INDIRECT(CONCATENATE("[Draw_H_I.st_KO.xls]Draw!","D100"))</f>
        <v>#REF!</v>
      </c>
      <c r="C105" s="47">
        <v>108</v>
      </c>
    </row>
    <row r="106" spans="1:3" ht="11.25">
      <c r="A106" s="47">
        <v>100</v>
      </c>
      <c r="B106" s="46" t="e">
        <f ca="1">INDIRECT(CONCATENATE("[Draw_H_I.st_KO.xls]Draw!","D101"))</f>
        <v>#REF!</v>
      </c>
      <c r="C106" s="47">
        <v>122</v>
      </c>
    </row>
    <row r="107" spans="1:3" ht="11.25">
      <c r="A107" s="47">
        <v>101</v>
      </c>
      <c r="B107" s="46" t="e">
        <f ca="1">INDIRECT(CONCATENATE("[Draw_H_I.st_KO.xls]Draw!","D102"))</f>
        <v>#REF!</v>
      </c>
      <c r="C107" s="47">
        <v>142</v>
      </c>
    </row>
    <row r="108" spans="1:3" ht="11.25">
      <c r="A108" s="47">
        <v>102</v>
      </c>
      <c r="B108" s="46" t="e">
        <f ca="1">INDIRECT(CONCATENATE("[Draw_H_I.st_KO.xls]Draw!","D103"))</f>
        <v>#REF!</v>
      </c>
      <c r="C108" s="47">
        <v>205</v>
      </c>
    </row>
    <row r="109" spans="1:3" ht="11.25">
      <c r="A109" s="47">
        <v>103</v>
      </c>
      <c r="B109" s="46" t="e">
        <f ca="1">INDIRECT(CONCATENATE("[Draw_H_I.st_KO.xls]Draw!","D104"))</f>
        <v>#REF!</v>
      </c>
      <c r="C109" s="47" t="s">
        <v>16</v>
      </c>
    </row>
    <row r="110" spans="1:3" ht="11.25">
      <c r="A110" s="47">
        <v>104</v>
      </c>
      <c r="B110" s="46" t="e">
        <f ca="1">INDIRECT(CONCATENATE("[Draw_H_I.st_KO.xls]Draw!","D105"))</f>
        <v>#REF!</v>
      </c>
      <c r="C110" s="47">
        <v>53</v>
      </c>
    </row>
    <row r="111" spans="1:3" ht="11.25">
      <c r="A111" s="47">
        <v>105</v>
      </c>
      <c r="B111" s="46" t="e">
        <f ca="1">INDIRECT(CONCATENATE("[Draw_H_I.st_KO.xls]Draw!","D106"))</f>
        <v>#REF!</v>
      </c>
      <c r="C111" s="47">
        <v>54</v>
      </c>
    </row>
    <row r="112" spans="1:3" ht="11.25">
      <c r="A112" s="47">
        <v>106</v>
      </c>
      <c r="B112" s="46" t="e">
        <f ca="1">INDIRECT(CONCATENATE("[Draw_H_I.st_KO.xls]Draw!","D107"))</f>
        <v>#REF!</v>
      </c>
      <c r="C112" s="47" t="s">
        <v>16</v>
      </c>
    </row>
    <row r="113" spans="1:3" ht="11.25">
      <c r="A113" s="47">
        <v>107</v>
      </c>
      <c r="B113" s="46" t="e">
        <f ca="1">INDIRECT(CONCATENATE("[Draw_H_I.st_KO.xls]Draw!","D108"))</f>
        <v>#REF!</v>
      </c>
      <c r="C113" s="47">
        <v>89</v>
      </c>
    </row>
    <row r="114" spans="1:3" ht="11.25">
      <c r="A114" s="47">
        <v>108</v>
      </c>
      <c r="B114" s="46" t="e">
        <f ca="1">INDIRECT(CONCATENATE("[Draw_H_I.st_KO.xls]Draw!","D109"))</f>
        <v>#REF!</v>
      </c>
      <c r="C114" s="47">
        <v>191</v>
      </c>
    </row>
    <row r="115" spans="1:3" ht="11.25">
      <c r="A115" s="47">
        <v>109</v>
      </c>
      <c r="B115" s="46" t="e">
        <f ca="1">INDIRECT(CONCATENATE("[Draw_H_I.st_KO.xls]Draw!","D110"))</f>
        <v>#REF!</v>
      </c>
      <c r="C115" s="47">
        <v>202</v>
      </c>
    </row>
    <row r="116" spans="1:3" ht="11.25">
      <c r="A116" s="47">
        <v>110</v>
      </c>
      <c r="B116" s="46" t="e">
        <f ca="1">INDIRECT(CONCATENATE("[Draw_H_I.st_KO.xls]Draw!","D111"))</f>
        <v>#REF!</v>
      </c>
      <c r="C116" s="47">
        <v>68</v>
      </c>
    </row>
    <row r="117" spans="1:3" ht="11.25">
      <c r="A117" s="47">
        <v>111</v>
      </c>
      <c r="B117" s="46" t="e">
        <f ca="1">INDIRECT(CONCATENATE("[Draw_H_I.st_KO.xls]Draw!","D112"))</f>
        <v>#REF!</v>
      </c>
      <c r="C117" s="47" t="s">
        <v>16</v>
      </c>
    </row>
    <row r="118" spans="1:3" ht="11.25">
      <c r="A118" s="47">
        <v>112</v>
      </c>
      <c r="B118" s="46" t="e">
        <f ca="1">INDIRECT(CONCATENATE("[Draw_H_I.st_KO.xls]Draw!","D113"))</f>
        <v>#REF!</v>
      </c>
      <c r="C118" s="47">
        <v>30</v>
      </c>
    </row>
    <row r="119" spans="1:3" ht="11.25">
      <c r="A119" s="47">
        <v>113</v>
      </c>
      <c r="B119" s="46" t="e">
        <f ca="1">INDIRECT(CONCATENATE("[Draw_H_I.st_KO.xls]Draw!","D114"))</f>
        <v>#REF!</v>
      </c>
      <c r="C119" s="47">
        <v>38</v>
      </c>
    </row>
    <row r="120" spans="1:3" ht="11.25">
      <c r="A120" s="47">
        <v>114</v>
      </c>
      <c r="B120" s="46" t="e">
        <f ca="1">INDIRECT(CONCATENATE("[Draw_H_I.st_KO.xls]Draw!","D115"))</f>
        <v>#REF!</v>
      </c>
      <c r="C120" s="47" t="s">
        <v>16</v>
      </c>
    </row>
    <row r="121" spans="1:3" ht="11.25">
      <c r="A121" s="47">
        <v>115</v>
      </c>
      <c r="B121" s="46" t="e">
        <f ca="1">INDIRECT(CONCATENATE("[Draw_H_I.st_KO.xls]Draw!","D116"))</f>
        <v>#REF!</v>
      </c>
      <c r="C121" s="47">
        <v>188</v>
      </c>
    </row>
    <row r="122" spans="1:3" ht="11.25">
      <c r="A122" s="47">
        <v>116</v>
      </c>
      <c r="B122" s="46" t="e">
        <f ca="1">INDIRECT(CONCATENATE("[Draw_H_I.st_KO.xls]Draw!","D117"))</f>
        <v>#REF!</v>
      </c>
      <c r="C122" s="47">
        <v>90</v>
      </c>
    </row>
    <row r="123" spans="1:3" ht="11.25">
      <c r="A123" s="47">
        <v>117</v>
      </c>
      <c r="B123" s="46" t="e">
        <f ca="1">INDIRECT(CONCATENATE("[Draw_H_I.st_KO.xls]Draw!","D118"))</f>
        <v>#REF!</v>
      </c>
      <c r="C123" s="47">
        <v>104</v>
      </c>
    </row>
    <row r="124" spans="1:3" ht="11.25">
      <c r="A124" s="47">
        <v>118</v>
      </c>
      <c r="B124" s="46" t="e">
        <f ca="1">INDIRECT(CONCATENATE("[Draw_H_I.st_KO.xls]Draw!","D119"))</f>
        <v>#REF!</v>
      </c>
      <c r="C124" s="47">
        <v>193</v>
      </c>
    </row>
    <row r="125" spans="1:3" ht="11.25">
      <c r="A125" s="47">
        <v>119</v>
      </c>
      <c r="B125" s="46" t="e">
        <f ca="1">INDIRECT(CONCATENATE("[Draw_H_I.st_KO.xls]Draw!","D120"))</f>
        <v>#REF!</v>
      </c>
      <c r="C125" s="47" t="s">
        <v>16</v>
      </c>
    </row>
    <row r="126" spans="1:3" ht="11.25">
      <c r="A126" s="47">
        <v>120</v>
      </c>
      <c r="B126" s="46" t="e">
        <f ca="1">INDIRECT(CONCATENATE("[Draw_H_I.st_KO.xls]Draw!","D121"))</f>
        <v>#REF!</v>
      </c>
      <c r="C126" s="47">
        <v>56</v>
      </c>
    </row>
    <row r="127" spans="1:3" ht="11.25">
      <c r="A127" s="47">
        <v>121</v>
      </c>
      <c r="B127" s="46" t="e">
        <f ca="1">INDIRECT(CONCATENATE("[Draw_H_I.st_KO.xls]Draw!","D122"))</f>
        <v>#REF!</v>
      </c>
      <c r="C127" s="47">
        <v>40</v>
      </c>
    </row>
    <row r="128" spans="1:3" ht="11.25">
      <c r="A128" s="47">
        <v>122</v>
      </c>
      <c r="B128" s="46" t="e">
        <f ca="1">INDIRECT(CONCATENATE("[Draw_H_I.st_KO.xls]Draw!","D123"))</f>
        <v>#REF!</v>
      </c>
      <c r="C128" s="47">
        <v>190</v>
      </c>
    </row>
    <row r="129" spans="1:3" ht="11.25">
      <c r="A129" s="47">
        <v>123</v>
      </c>
      <c r="B129" s="46" t="e">
        <f ca="1">INDIRECT(CONCATENATE("[Draw_H_I.st_KO.xls]Draw!","D124"))</f>
        <v>#REF!</v>
      </c>
      <c r="C129" s="47">
        <v>102</v>
      </c>
    </row>
    <row r="130" spans="1:3" ht="11.25">
      <c r="A130" s="47">
        <v>124</v>
      </c>
      <c r="B130" s="46" t="e">
        <f ca="1">INDIRECT(CONCATENATE("[Draw_H_I.st_KO.xls]Draw!","D125"))</f>
        <v>#REF!</v>
      </c>
      <c r="C130" s="47">
        <v>59</v>
      </c>
    </row>
    <row r="131" spans="1:3" ht="11.25">
      <c r="A131" s="47">
        <v>125</v>
      </c>
      <c r="B131" s="46" t="e">
        <f ca="1">INDIRECT(CONCATENATE("[Draw_H_I.st_KO.xls]Draw!","D126"))</f>
        <v>#REF!</v>
      </c>
      <c r="C131" s="47">
        <v>194</v>
      </c>
    </row>
    <row r="132" spans="1:3" ht="11.25">
      <c r="A132" s="47">
        <v>126</v>
      </c>
      <c r="B132" s="46" t="e">
        <f ca="1">INDIRECT(CONCATENATE("[Draw_H_I.st_KO.xls]Draw!","D127"))</f>
        <v>#REF!</v>
      </c>
      <c r="C132" s="47">
        <v>86</v>
      </c>
    </row>
    <row r="133" spans="1:3" ht="11.25">
      <c r="A133" s="47">
        <v>127</v>
      </c>
      <c r="B133" s="46" t="e">
        <f ca="1">INDIRECT(CONCATENATE("[Draw_H_I.st_KO.xls]Draw!","D128"))</f>
        <v>#REF!</v>
      </c>
      <c r="C133" s="47" t="s">
        <v>16</v>
      </c>
    </row>
    <row r="134" spans="1:3" ht="11.25">
      <c r="A134" s="47">
        <v>128</v>
      </c>
      <c r="B134" s="46" t="e">
        <f ca="1">INDIRECT(CONCATENATE("[Draw_H_I.st_KO.xls]Draw!","D129"))</f>
        <v>#REF!</v>
      </c>
      <c r="C134" s="47">
        <v>20</v>
      </c>
    </row>
    <row r="135" spans="1:3" ht="11.25">
      <c r="A135" s="47">
        <v>129</v>
      </c>
      <c r="B135" s="46" t="e">
        <f ca="1">INDIRECT(CONCATENATE("[Draw_H_I.st_KO.xls]Draw!","D130"))</f>
        <v>#REF!</v>
      </c>
      <c r="C135" s="47" t="s">
        <v>16</v>
      </c>
    </row>
    <row r="136" spans="1:3" ht="11.25">
      <c r="A136" s="47">
        <v>130</v>
      </c>
      <c r="B136" s="46" t="e">
        <f ca="1">INDIRECT(CONCATENATE("[Draw_H_I.st_KO.xls]Draw!","D131"))</f>
        <v>#REF!</v>
      </c>
      <c r="C136" s="47" t="s">
        <v>16</v>
      </c>
    </row>
    <row r="137" spans="1:3" ht="11.25">
      <c r="A137" s="47">
        <v>131</v>
      </c>
      <c r="B137" s="46" t="e">
        <f ca="1">INDIRECT(CONCATENATE("[Draw_H_I.st_KO.xls]Draw!","D132"))</f>
        <v>#REF!</v>
      </c>
      <c r="C137" s="47" t="s">
        <v>16</v>
      </c>
    </row>
    <row r="138" spans="1:3" ht="11.25">
      <c r="A138" s="47">
        <v>132</v>
      </c>
      <c r="B138" s="46" t="e">
        <f ca="1">INDIRECT(CONCATENATE("[Draw_H_I.st_KO.xls]Draw!","D133"))</f>
        <v>#REF!</v>
      </c>
      <c r="C138" s="47" t="s">
        <v>16</v>
      </c>
    </row>
    <row r="139" spans="1:3" ht="11.25">
      <c r="A139" s="47">
        <v>133</v>
      </c>
      <c r="B139" s="46" t="e">
        <f ca="1">INDIRECT(CONCATENATE("[Draw_H_I.st_KO.xls]Draw!","D134"))</f>
        <v>#REF!</v>
      </c>
      <c r="C139" s="47" t="s">
        <v>16</v>
      </c>
    </row>
    <row r="140" spans="1:3" ht="11.25">
      <c r="A140" s="47">
        <v>134</v>
      </c>
      <c r="B140" s="46" t="e">
        <f ca="1">INDIRECT(CONCATENATE("[Draw_H_I.st_KO.xls]Draw!","D135"))</f>
        <v>#REF!</v>
      </c>
      <c r="C140" s="47" t="s">
        <v>16</v>
      </c>
    </row>
    <row r="141" spans="1:3" ht="11.25">
      <c r="A141" s="47">
        <v>135</v>
      </c>
      <c r="B141" s="46" t="e">
        <f ca="1">INDIRECT(CONCATENATE("[Draw_H_I.st_KO.xls]Draw!","D136"))</f>
        <v>#REF!</v>
      </c>
      <c r="C141" s="47" t="s">
        <v>16</v>
      </c>
    </row>
    <row r="142" spans="1:3" ht="11.25">
      <c r="A142" s="47">
        <v>136</v>
      </c>
      <c r="B142" s="46" t="e">
        <f ca="1">INDIRECT(CONCATENATE("[Draw_H_I.st_KO.xls]Draw!","D137"))</f>
        <v>#REF!</v>
      </c>
      <c r="C142" s="47" t="s">
        <v>16</v>
      </c>
    </row>
    <row r="143" spans="1:3" ht="11.25">
      <c r="A143" s="47">
        <v>137</v>
      </c>
      <c r="B143" s="46" t="e">
        <f ca="1">INDIRECT(CONCATENATE("[Draw_H_I.st_KO.xls]Draw!","D138"))</f>
        <v>#REF!</v>
      </c>
      <c r="C143" s="47" t="s">
        <v>16</v>
      </c>
    </row>
    <row r="144" spans="1:3" ht="11.25">
      <c r="A144" s="47">
        <v>138</v>
      </c>
      <c r="B144" s="46" t="e">
        <f ca="1">INDIRECT(CONCATENATE("[Draw_H_I.st_KO.xls]Draw!","D139"))</f>
        <v>#REF!</v>
      </c>
      <c r="C144" s="47" t="s">
        <v>16</v>
      </c>
    </row>
    <row r="145" spans="1:3" ht="11.25">
      <c r="A145" s="47">
        <v>139</v>
      </c>
      <c r="B145" s="46" t="e">
        <f ca="1">INDIRECT(CONCATENATE("[Draw_H_I.st_KO.xls]Draw!","D140"))</f>
        <v>#REF!</v>
      </c>
      <c r="C145" s="47" t="s">
        <v>16</v>
      </c>
    </row>
    <row r="146" spans="1:3" ht="11.25">
      <c r="A146" s="47">
        <v>140</v>
      </c>
      <c r="B146" s="46" t="e">
        <f ca="1">INDIRECT(CONCATENATE("[Draw_H_I.st_KO.xls]Draw!","D141"))</f>
        <v>#REF!</v>
      </c>
      <c r="C146" s="47" t="s">
        <v>16</v>
      </c>
    </row>
    <row r="147" spans="1:3" ht="11.25">
      <c r="A147" s="47">
        <v>141</v>
      </c>
      <c r="B147" s="46" t="e">
        <f ca="1">INDIRECT(CONCATENATE("[Draw_H_I.st_KO.xls]Draw!","D142"))</f>
        <v>#REF!</v>
      </c>
      <c r="C147" s="47" t="s">
        <v>16</v>
      </c>
    </row>
    <row r="148" spans="1:3" ht="11.25">
      <c r="A148" s="47">
        <v>142</v>
      </c>
      <c r="B148" s="46" t="e">
        <f ca="1">INDIRECT(CONCATENATE("[Draw_H_I.st_KO.xls]Draw!","D143"))</f>
        <v>#REF!</v>
      </c>
      <c r="C148" s="47" t="s">
        <v>16</v>
      </c>
    </row>
    <row r="149" spans="1:3" ht="11.25">
      <c r="A149" s="47">
        <v>143</v>
      </c>
      <c r="B149" s="46" t="e">
        <f ca="1">INDIRECT(CONCATENATE("[Draw_H_I.st_KO.xls]Draw!","D144"))</f>
        <v>#REF!</v>
      </c>
      <c r="C149" s="47" t="s">
        <v>16</v>
      </c>
    </row>
    <row r="150" spans="1:3" ht="11.25">
      <c r="A150" s="47">
        <v>144</v>
      </c>
      <c r="B150" s="46" t="e">
        <f ca="1">INDIRECT(CONCATENATE("[Draw_H_I.st_KO.xls]Draw!","D145"))</f>
        <v>#REF!</v>
      </c>
      <c r="C150" s="47" t="s">
        <v>16</v>
      </c>
    </row>
    <row r="151" spans="1:3" ht="11.25">
      <c r="A151" s="47">
        <v>145</v>
      </c>
      <c r="B151" s="46" t="e">
        <f ca="1">INDIRECT(CONCATENATE("[Draw_H_I.st_KO.xls]Draw!","D146"))</f>
        <v>#REF!</v>
      </c>
      <c r="C151" s="47" t="s">
        <v>16</v>
      </c>
    </row>
    <row r="152" spans="1:3" ht="11.25">
      <c r="A152" s="47">
        <v>146</v>
      </c>
      <c r="B152" s="46" t="e">
        <f ca="1">INDIRECT(CONCATENATE("[Draw_H_I.st_KO.xls]Draw!","D147"))</f>
        <v>#REF!</v>
      </c>
      <c r="C152" s="47" t="s">
        <v>16</v>
      </c>
    </row>
    <row r="153" spans="1:3" ht="11.25">
      <c r="A153" s="47">
        <v>147</v>
      </c>
      <c r="B153" s="46" t="e">
        <f ca="1">INDIRECT(CONCATENATE("[Draw_H_I.st_KO.xls]Draw!","D148"))</f>
        <v>#REF!</v>
      </c>
      <c r="C153" s="47" t="s">
        <v>16</v>
      </c>
    </row>
    <row r="154" spans="1:3" ht="11.25">
      <c r="A154" s="47">
        <v>148</v>
      </c>
      <c r="B154" s="46" t="e">
        <f ca="1">INDIRECT(CONCATENATE("[Draw_H_I.st_KO.xls]Draw!","D149"))</f>
        <v>#REF!</v>
      </c>
      <c r="C154" s="47" t="s">
        <v>16</v>
      </c>
    </row>
    <row r="155" spans="1:3" ht="11.25">
      <c r="A155" s="47">
        <v>149</v>
      </c>
      <c r="B155" s="46" t="e">
        <f ca="1">INDIRECT(CONCATENATE("[Draw_H_I.st_KO.xls]Draw!","D150"))</f>
        <v>#REF!</v>
      </c>
      <c r="C155" s="47" t="s">
        <v>16</v>
      </c>
    </row>
    <row r="156" spans="1:3" ht="11.25">
      <c r="A156" s="47">
        <v>150</v>
      </c>
      <c r="B156" s="46" t="e">
        <f ca="1">INDIRECT(CONCATENATE("[Draw_H_I.st_KO.xls]Draw!","D151"))</f>
        <v>#REF!</v>
      </c>
      <c r="C156" s="47" t="s">
        <v>16</v>
      </c>
    </row>
    <row r="157" spans="1:3" ht="11.25">
      <c r="A157" s="47">
        <v>151</v>
      </c>
      <c r="B157" s="46" t="e">
        <f ca="1">INDIRECT(CONCATENATE("[Draw_H_I.st_KO.xls]Draw!","D152"))</f>
        <v>#REF!</v>
      </c>
      <c r="C157" s="47" t="s">
        <v>16</v>
      </c>
    </row>
    <row r="158" spans="1:3" ht="11.25">
      <c r="A158" s="47">
        <v>152</v>
      </c>
      <c r="B158" s="46" t="e">
        <f ca="1">INDIRECT(CONCATENATE("[Draw_H_I.st_KO.xls]Draw!","D153"))</f>
        <v>#REF!</v>
      </c>
      <c r="C158" s="47" t="s">
        <v>16</v>
      </c>
    </row>
    <row r="159" spans="1:3" ht="11.25">
      <c r="A159" s="47">
        <v>153</v>
      </c>
      <c r="B159" s="46" t="e">
        <f ca="1">INDIRECT(CONCATENATE("[Draw_H_I.st_KO.xls]Draw!","D154"))</f>
        <v>#REF!</v>
      </c>
      <c r="C159" s="47" t="s">
        <v>16</v>
      </c>
    </row>
    <row r="160" spans="1:3" ht="11.25">
      <c r="A160" s="47">
        <v>154</v>
      </c>
      <c r="B160" s="46" t="e">
        <f ca="1">INDIRECT(CONCATENATE("[Draw_H_I.st_KO.xls]Draw!","D155"))</f>
        <v>#REF!</v>
      </c>
      <c r="C160" s="47" t="s">
        <v>16</v>
      </c>
    </row>
    <row r="161" spans="1:3" ht="11.25">
      <c r="A161" s="47">
        <v>155</v>
      </c>
      <c r="B161" s="46" t="e">
        <f ca="1">INDIRECT(CONCATENATE("[Draw_H_I.st_KO.xls]Draw!","D156"))</f>
        <v>#REF!</v>
      </c>
      <c r="C161" s="47" t="s">
        <v>16</v>
      </c>
    </row>
    <row r="162" spans="1:3" ht="11.25">
      <c r="A162" s="47">
        <v>156</v>
      </c>
      <c r="B162" s="46" t="e">
        <f ca="1">INDIRECT(CONCATENATE("[Draw_H_I.st_KO.xls]Draw!","D157"))</f>
        <v>#REF!</v>
      </c>
      <c r="C162" s="47" t="s">
        <v>16</v>
      </c>
    </row>
    <row r="163" spans="1:3" ht="11.25">
      <c r="A163" s="47">
        <v>157</v>
      </c>
      <c r="B163" s="46" t="e">
        <f ca="1">INDIRECT(CONCATENATE("[Draw_H_I.st_KO.xls]Draw!","D158"))</f>
        <v>#REF!</v>
      </c>
      <c r="C163" s="47" t="s">
        <v>16</v>
      </c>
    </row>
    <row r="164" spans="1:3" ht="11.25">
      <c r="A164" s="47">
        <v>158</v>
      </c>
      <c r="B164" s="46" t="e">
        <f ca="1">INDIRECT(CONCATENATE("[Draw_H_I.st_KO.xls]Draw!","D159"))</f>
        <v>#REF!</v>
      </c>
      <c r="C164" s="47" t="s">
        <v>16</v>
      </c>
    </row>
    <row r="165" spans="1:3" ht="11.25">
      <c r="A165" s="47">
        <v>159</v>
      </c>
      <c r="B165" s="46" t="e">
        <f ca="1">INDIRECT(CONCATENATE("[Draw_H_I.st_KO.xls]Draw!","D160"))</f>
        <v>#REF!</v>
      </c>
      <c r="C165" s="47" t="s">
        <v>16</v>
      </c>
    </row>
    <row r="166" spans="1:3" ht="11.25">
      <c r="A166" s="47">
        <v>160</v>
      </c>
      <c r="B166" s="46" t="e">
        <f ca="1">INDIRECT(CONCATENATE("[Draw_H_I.st_KO.xls]Draw!","D161"))</f>
        <v>#REF!</v>
      </c>
      <c r="C166" s="47" t="s">
        <v>16</v>
      </c>
    </row>
    <row r="167" spans="1:3" ht="11.25">
      <c r="A167" s="47">
        <v>161</v>
      </c>
      <c r="B167" s="46" t="e">
        <f ca="1">INDIRECT(CONCATENATE("[Draw_H_I.st_KO.xls]Draw!","D162"))</f>
        <v>#REF!</v>
      </c>
      <c r="C167" s="47" t="s">
        <v>16</v>
      </c>
    </row>
    <row r="168" spans="1:3" ht="11.25">
      <c r="A168" s="47">
        <v>162</v>
      </c>
      <c r="B168" s="46" t="e">
        <f ca="1">INDIRECT(CONCATENATE("[Draw_H_I.st_KO.xls]Draw!","D163"))</f>
        <v>#REF!</v>
      </c>
      <c r="C168" s="47" t="s">
        <v>16</v>
      </c>
    </row>
    <row r="169" spans="1:3" ht="11.25">
      <c r="A169" s="47">
        <v>163</v>
      </c>
      <c r="B169" s="46" t="e">
        <f ca="1">INDIRECT(CONCATENATE("[Draw_H_I.st_KO.xls]Draw!","D164"))</f>
        <v>#REF!</v>
      </c>
      <c r="C169" s="47" t="s">
        <v>16</v>
      </c>
    </row>
    <row r="170" spans="1:3" ht="11.25">
      <c r="A170" s="47">
        <v>164</v>
      </c>
      <c r="B170" s="46" t="e">
        <f ca="1">INDIRECT(CONCATENATE("[Draw_H_I.st_KO.xls]Draw!","D165"))</f>
        <v>#REF!</v>
      </c>
      <c r="C170" s="47" t="s">
        <v>16</v>
      </c>
    </row>
    <row r="171" spans="1:3" ht="11.25">
      <c r="A171" s="47">
        <v>165</v>
      </c>
      <c r="B171" s="46" t="e">
        <f ca="1">INDIRECT(CONCATENATE("[Draw_H_I.st_KO.xls]Draw!","D166"))</f>
        <v>#REF!</v>
      </c>
      <c r="C171" s="47" t="s">
        <v>16</v>
      </c>
    </row>
    <row r="172" spans="1:3" ht="11.25">
      <c r="A172" s="47">
        <v>166</v>
      </c>
      <c r="B172" s="46" t="e">
        <f ca="1">INDIRECT(CONCATENATE("[Draw_H_I.st_KO.xls]Draw!","D167"))</f>
        <v>#REF!</v>
      </c>
      <c r="C172" s="47" t="s">
        <v>16</v>
      </c>
    </row>
    <row r="173" spans="1:3" ht="11.25">
      <c r="A173" s="47">
        <v>167</v>
      </c>
      <c r="B173" s="46" t="e">
        <f ca="1">INDIRECT(CONCATENATE("[Draw_H_I.st_KO.xls]Draw!","D168"))</f>
        <v>#REF!</v>
      </c>
      <c r="C173" s="47" t="s">
        <v>16</v>
      </c>
    </row>
    <row r="174" spans="1:3" ht="11.25">
      <c r="A174" s="47">
        <v>168</v>
      </c>
      <c r="B174" s="46" t="e">
        <f ca="1">INDIRECT(CONCATENATE("[Draw_H_I.st_KO.xls]Draw!","D169"))</f>
        <v>#REF!</v>
      </c>
      <c r="C174" s="47" t="s">
        <v>16</v>
      </c>
    </row>
    <row r="175" spans="1:3" ht="11.25">
      <c r="A175" s="47">
        <v>169</v>
      </c>
      <c r="B175" s="46" t="e">
        <f ca="1">INDIRECT(CONCATENATE("[Draw_H_I.st_KO.xls]Draw!","D170"))</f>
        <v>#REF!</v>
      </c>
      <c r="C175" s="47" t="s">
        <v>16</v>
      </c>
    </row>
    <row r="176" spans="1:3" ht="11.25">
      <c r="A176" s="47">
        <v>170</v>
      </c>
      <c r="B176" s="46" t="e">
        <f ca="1">INDIRECT(CONCATENATE("[Draw_H_I.st_KO.xls]Draw!","D171"))</f>
        <v>#REF!</v>
      </c>
      <c r="C176" s="47" t="s">
        <v>16</v>
      </c>
    </row>
    <row r="177" spans="1:3" ht="11.25">
      <c r="A177" s="47">
        <v>171</v>
      </c>
      <c r="B177" s="46" t="e">
        <f ca="1">INDIRECT(CONCATENATE("[Draw_H_I.st_KO.xls]Draw!","D172"))</f>
        <v>#REF!</v>
      </c>
      <c r="C177" s="47" t="s">
        <v>16</v>
      </c>
    </row>
    <row r="178" spans="1:3" ht="11.25">
      <c r="A178" s="47">
        <v>172</v>
      </c>
      <c r="B178" s="46" t="e">
        <f ca="1">INDIRECT(CONCATENATE("[Draw_H_I.st_KO.xls]Draw!","D173"))</f>
        <v>#REF!</v>
      </c>
      <c r="C178" s="47" t="s">
        <v>16</v>
      </c>
    </row>
    <row r="179" spans="1:3" ht="11.25">
      <c r="A179" s="47">
        <v>173</v>
      </c>
      <c r="B179" s="46" t="e">
        <f ca="1">INDIRECT(CONCATENATE("[Draw_H_I.st_KO.xls]Draw!","D174"))</f>
        <v>#REF!</v>
      </c>
      <c r="C179" s="47" t="s">
        <v>16</v>
      </c>
    </row>
    <row r="180" spans="1:3" ht="11.25">
      <c r="A180" s="47">
        <v>174</v>
      </c>
      <c r="B180" s="46" t="e">
        <f ca="1">INDIRECT(CONCATENATE("[Draw_H_I.st_KO.xls]Draw!","D175"))</f>
        <v>#REF!</v>
      </c>
      <c r="C180" s="47" t="s">
        <v>16</v>
      </c>
    </row>
    <row r="181" spans="1:3" ht="11.25">
      <c r="A181" s="47">
        <v>175</v>
      </c>
      <c r="B181" s="46" t="e">
        <f ca="1">INDIRECT(CONCATENATE("[Draw_H_I.st_KO.xls]Draw!","D176"))</f>
        <v>#REF!</v>
      </c>
      <c r="C181" s="47" t="s">
        <v>16</v>
      </c>
    </row>
    <row r="182" spans="1:3" ht="11.25">
      <c r="A182" s="47">
        <v>176</v>
      </c>
      <c r="B182" s="46" t="e">
        <f ca="1">INDIRECT(CONCATENATE("[Draw_H_I.st_KO.xls]Draw!","D177"))</f>
        <v>#REF!</v>
      </c>
      <c r="C182" s="47" t="s">
        <v>16</v>
      </c>
    </row>
    <row r="183" spans="1:3" ht="11.25">
      <c r="A183" s="47">
        <v>177</v>
      </c>
      <c r="B183" s="46" t="e">
        <f ca="1">INDIRECT(CONCATENATE("[Draw_H_I.st_KO.xls]Draw!","D178"))</f>
        <v>#REF!</v>
      </c>
      <c r="C183" s="47" t="s">
        <v>16</v>
      </c>
    </row>
    <row r="184" spans="1:3" ht="11.25">
      <c r="A184" s="47">
        <v>178</v>
      </c>
      <c r="B184" s="46" t="e">
        <f ca="1">INDIRECT(CONCATENATE("[Draw_H_I.st_KO.xls]Draw!","D179"))</f>
        <v>#REF!</v>
      </c>
      <c r="C184" s="47" t="s">
        <v>16</v>
      </c>
    </row>
    <row r="185" spans="1:3" ht="11.25">
      <c r="A185" s="47">
        <v>179</v>
      </c>
      <c r="B185" s="46" t="e">
        <f ca="1">INDIRECT(CONCATENATE("[Draw_H_I.st_KO.xls]Draw!","D180"))</f>
        <v>#REF!</v>
      </c>
      <c r="C185" s="47" t="s">
        <v>16</v>
      </c>
    </row>
    <row r="186" spans="1:3" ht="11.25">
      <c r="A186" s="47">
        <v>180</v>
      </c>
      <c r="B186" s="46" t="e">
        <f ca="1">INDIRECT(CONCATENATE("[Draw_H_I.st_KO.xls]Draw!","D181"))</f>
        <v>#REF!</v>
      </c>
      <c r="C186" s="47" t="s">
        <v>16</v>
      </c>
    </row>
    <row r="187" spans="1:3" ht="11.25">
      <c r="A187" s="47">
        <v>181</v>
      </c>
      <c r="B187" s="46" t="e">
        <f ca="1">INDIRECT(CONCATENATE("[Draw_H_I.st_KO.xls]Draw!","D182"))</f>
        <v>#REF!</v>
      </c>
      <c r="C187" s="47" t="s">
        <v>16</v>
      </c>
    </row>
    <row r="188" spans="1:3" ht="11.25">
      <c r="A188" s="47">
        <v>182</v>
      </c>
      <c r="B188" s="46" t="e">
        <f ca="1">INDIRECT(CONCATENATE("[Draw_H_I.st_KO.xls]Draw!","D183"))</f>
        <v>#REF!</v>
      </c>
      <c r="C188" s="47" t="s">
        <v>16</v>
      </c>
    </row>
    <row r="189" spans="1:3" ht="11.25">
      <c r="A189" s="47">
        <v>183</v>
      </c>
      <c r="B189" s="46" t="e">
        <f ca="1">INDIRECT(CONCATENATE("[Draw_H_I.st_KO.xls]Draw!","D184"))</f>
        <v>#REF!</v>
      </c>
      <c r="C189" s="47" t="s">
        <v>16</v>
      </c>
    </row>
    <row r="190" spans="1:3" ht="11.25">
      <c r="A190" s="47">
        <v>184</v>
      </c>
      <c r="B190" s="46" t="e">
        <f ca="1">INDIRECT(CONCATENATE("[Draw_H_I.st_KO.xls]Draw!","D185"))</f>
        <v>#REF!</v>
      </c>
      <c r="C190" s="47" t="s">
        <v>16</v>
      </c>
    </row>
    <row r="191" spans="1:3" ht="11.25">
      <c r="A191" s="47">
        <v>185</v>
      </c>
      <c r="B191" s="46" t="e">
        <f ca="1">INDIRECT(CONCATENATE("[Draw_H_I.st_KO.xls]Draw!","D186"))</f>
        <v>#REF!</v>
      </c>
      <c r="C191" s="47" t="s">
        <v>16</v>
      </c>
    </row>
    <row r="192" spans="1:3" ht="11.25">
      <c r="A192" s="47">
        <v>186</v>
      </c>
      <c r="B192" s="46" t="e">
        <f ca="1">INDIRECT(CONCATENATE("[Draw_H_I.st_KO.xls]Draw!","D187"))</f>
        <v>#REF!</v>
      </c>
      <c r="C192" s="47" t="s">
        <v>16</v>
      </c>
    </row>
    <row r="193" spans="1:3" ht="11.25">
      <c r="A193" s="47">
        <v>187</v>
      </c>
      <c r="B193" s="46" t="e">
        <f ca="1">INDIRECT(CONCATENATE("[Draw_H_I.st_KO.xls]Draw!","D188"))</f>
        <v>#REF!</v>
      </c>
      <c r="C193" s="47" t="s">
        <v>16</v>
      </c>
    </row>
    <row r="194" spans="1:3" ht="11.25">
      <c r="A194" s="47">
        <v>188</v>
      </c>
      <c r="B194" s="46" t="e">
        <f ca="1">INDIRECT(CONCATENATE("[Draw_H_I.st_KO.xls]Draw!","D189"))</f>
        <v>#REF!</v>
      </c>
      <c r="C194" s="47" t="s">
        <v>16</v>
      </c>
    </row>
    <row r="195" spans="1:3" ht="11.25">
      <c r="A195" s="47">
        <v>189</v>
      </c>
      <c r="B195" s="46" t="e">
        <f ca="1">INDIRECT(CONCATENATE("[Draw_H_I.st_KO.xls]Draw!","D190"))</f>
        <v>#REF!</v>
      </c>
      <c r="C195" s="47" t="s">
        <v>16</v>
      </c>
    </row>
    <row r="196" spans="1:3" ht="11.25">
      <c r="A196" s="47">
        <v>190</v>
      </c>
      <c r="B196" s="46" t="e">
        <f ca="1">INDIRECT(CONCATENATE("[Draw_H_I.st_KO.xls]Draw!","D191"))</f>
        <v>#REF!</v>
      </c>
      <c r="C196" s="47" t="s">
        <v>16</v>
      </c>
    </row>
    <row r="197" spans="1:3" ht="11.25">
      <c r="A197" s="47">
        <v>191</v>
      </c>
      <c r="B197" s="46" t="e">
        <f ca="1">INDIRECT(CONCATENATE("[Draw_H_I.st_KO.xls]Draw!","D192"))</f>
        <v>#REF!</v>
      </c>
      <c r="C197" s="47" t="s">
        <v>16</v>
      </c>
    </row>
    <row r="198" spans="1:3" ht="11.25">
      <c r="A198" s="47">
        <v>192</v>
      </c>
      <c r="B198" s="46" t="e">
        <f ca="1">INDIRECT(CONCATENATE("[Draw_H_I.st_KO.xls]Draw!","D193"))</f>
        <v>#REF!</v>
      </c>
      <c r="C198" s="47" t="s">
        <v>16</v>
      </c>
    </row>
    <row r="199" spans="1:3" ht="11.25">
      <c r="A199" s="47">
        <v>193</v>
      </c>
      <c r="B199" s="46" t="e">
        <f ca="1">INDIRECT(CONCATENATE("[Draw_H_I.st_KO.xls]Draw!","D194"))</f>
        <v>#REF!</v>
      </c>
      <c r="C199" s="47" t="s">
        <v>16</v>
      </c>
    </row>
    <row r="200" spans="1:3" ht="11.25">
      <c r="A200" s="47">
        <v>194</v>
      </c>
      <c r="B200" s="46" t="e">
        <f ca="1">INDIRECT(CONCATENATE("[Draw_H_I.st_KO.xls]Draw!","D195"))</f>
        <v>#REF!</v>
      </c>
      <c r="C200" s="47" t="s">
        <v>16</v>
      </c>
    </row>
    <row r="201" spans="1:3" ht="11.25">
      <c r="A201" s="47">
        <v>195</v>
      </c>
      <c r="B201" s="46" t="e">
        <f ca="1">INDIRECT(CONCATENATE("[Draw_H_I.st_KO.xls]Draw!","D196"))</f>
        <v>#REF!</v>
      </c>
      <c r="C201" s="47" t="s">
        <v>16</v>
      </c>
    </row>
    <row r="202" spans="1:3" ht="11.25">
      <c r="A202" s="47">
        <v>196</v>
      </c>
      <c r="B202" s="46" t="e">
        <f ca="1">INDIRECT(CONCATENATE("[Draw_H_I.st_KO.xls]Draw!","D197"))</f>
        <v>#REF!</v>
      </c>
      <c r="C202" s="47" t="s">
        <v>16</v>
      </c>
    </row>
    <row r="203" spans="1:3" ht="11.25">
      <c r="A203" s="47">
        <v>197</v>
      </c>
      <c r="B203" s="46" t="e">
        <f ca="1">INDIRECT(CONCATENATE("[Draw_H_I.st_KO.xls]Draw!","D198"))</f>
        <v>#REF!</v>
      </c>
      <c r="C203" s="47" t="s">
        <v>16</v>
      </c>
    </row>
    <row r="204" spans="1:3" ht="11.25">
      <c r="A204" s="47">
        <v>198</v>
      </c>
      <c r="B204" s="46" t="e">
        <f ca="1">INDIRECT(CONCATENATE("[Draw_H_I.st_KO.xls]Draw!","D199"))</f>
        <v>#REF!</v>
      </c>
      <c r="C204" s="47" t="s">
        <v>16</v>
      </c>
    </row>
    <row r="205" spans="1:3" ht="11.25">
      <c r="A205" s="47">
        <v>199</v>
      </c>
      <c r="B205" s="46" t="e">
        <f ca="1">INDIRECT(CONCATENATE("[Draw_H_I.st_KO.xls]Draw!","D200"))</f>
        <v>#REF!</v>
      </c>
      <c r="C205" s="47" t="s">
        <v>16</v>
      </c>
    </row>
    <row r="206" spans="1:3" ht="11.25">
      <c r="A206" s="47">
        <v>200</v>
      </c>
      <c r="B206" s="46" t="e">
        <f ca="1">INDIRECT(CONCATENATE("[Draw_H_I.st_KO.xls]Draw!","D201"))</f>
        <v>#REF!</v>
      </c>
      <c r="C206" s="47" t="s">
        <v>16</v>
      </c>
    </row>
    <row r="207" spans="1:3" ht="11.25">
      <c r="A207" s="47">
        <v>201</v>
      </c>
      <c r="B207" s="46" t="e">
        <f ca="1">INDIRECT(CONCATENATE("[Draw_H_I.st_KO.xls]Draw!","D202"))</f>
        <v>#REF!</v>
      </c>
      <c r="C207" s="47" t="s">
        <v>16</v>
      </c>
    </row>
    <row r="208" spans="1:3" ht="11.25">
      <c r="A208" s="47">
        <v>202</v>
      </c>
      <c r="B208" s="46" t="e">
        <f ca="1">INDIRECT(CONCATENATE("[Draw_H_I.st_KO.xls]Draw!","D203"))</f>
        <v>#REF!</v>
      </c>
      <c r="C208" s="47" t="s">
        <v>16</v>
      </c>
    </row>
    <row r="209" spans="1:3" ht="11.25">
      <c r="A209" s="47">
        <v>203</v>
      </c>
      <c r="B209" s="46" t="e">
        <f ca="1">INDIRECT(CONCATENATE("[Draw_H_I.st_KO.xls]Draw!","D204"))</f>
        <v>#REF!</v>
      </c>
      <c r="C209" s="47" t="s">
        <v>16</v>
      </c>
    </row>
    <row r="210" spans="1:3" ht="11.25">
      <c r="A210" s="47">
        <v>204</v>
      </c>
      <c r="B210" s="46" t="e">
        <f ca="1">INDIRECT(CONCATENATE("[Draw_H_I.st_KO.xls]Draw!","D205"))</f>
        <v>#REF!</v>
      </c>
      <c r="C210" s="47" t="s">
        <v>16</v>
      </c>
    </row>
    <row r="211" spans="1:3" ht="11.25">
      <c r="A211" s="47">
        <v>205</v>
      </c>
      <c r="B211" s="46" t="e">
        <f ca="1">INDIRECT(CONCATENATE("[Draw_H_I.st_KO.xls]Draw!","D206"))</f>
        <v>#REF!</v>
      </c>
      <c r="C211" s="47" t="s">
        <v>16</v>
      </c>
    </row>
    <row r="212" spans="1:3" ht="11.25">
      <c r="A212" s="47">
        <v>206</v>
      </c>
      <c r="B212" s="46" t="e">
        <f ca="1">INDIRECT(CONCATENATE("[Draw_H_I.st_KO.xls]Draw!","D207"))</f>
        <v>#REF!</v>
      </c>
      <c r="C212" s="47" t="s">
        <v>16</v>
      </c>
    </row>
    <row r="213" spans="1:3" ht="11.25">
      <c r="A213" s="47">
        <v>207</v>
      </c>
      <c r="B213" s="46" t="e">
        <f ca="1">INDIRECT(CONCATENATE("[Draw_H_I.st_KO.xls]Draw!","D208"))</f>
        <v>#REF!</v>
      </c>
      <c r="C213" s="47" t="s">
        <v>16</v>
      </c>
    </row>
    <row r="214" spans="1:3" ht="11.25">
      <c r="A214" s="47">
        <v>208</v>
      </c>
      <c r="B214" s="46" t="e">
        <f ca="1">INDIRECT(CONCATENATE("[Draw_H_I.st_KO.xls]Draw!","D209"))</f>
        <v>#REF!</v>
      </c>
      <c r="C214" s="47" t="s">
        <v>16</v>
      </c>
    </row>
    <row r="215" spans="1:3" ht="11.25">
      <c r="A215" s="47">
        <v>209</v>
      </c>
      <c r="B215" s="46" t="e">
        <f ca="1">INDIRECT(CONCATENATE("[Draw_H_I.st_KO.xls]Draw!","D210"))</f>
        <v>#REF!</v>
      </c>
      <c r="C215" s="47" t="s">
        <v>16</v>
      </c>
    </row>
    <row r="216" spans="1:3" ht="11.25">
      <c r="A216" s="47">
        <v>210</v>
      </c>
      <c r="B216" s="46" t="e">
        <f ca="1">INDIRECT(CONCATENATE("[Draw_H_I.st_KO.xls]Draw!","D211"))</f>
        <v>#REF!</v>
      </c>
      <c r="C216" s="47" t="s">
        <v>16</v>
      </c>
    </row>
    <row r="217" spans="1:3" ht="11.25">
      <c r="A217" s="47">
        <v>211</v>
      </c>
      <c r="B217" s="46" t="e">
        <f ca="1">INDIRECT(CONCATENATE("[Draw_H_I.st_KO.xls]Draw!","D212"))</f>
        <v>#REF!</v>
      </c>
      <c r="C217" s="47" t="s">
        <v>16</v>
      </c>
    </row>
    <row r="218" spans="1:3" ht="11.25">
      <c r="A218" s="47">
        <v>212</v>
      </c>
      <c r="B218" s="46" t="e">
        <f ca="1">INDIRECT(CONCATENATE("[Draw_H_I.st_KO.xls]Draw!","D213"))</f>
        <v>#REF!</v>
      </c>
      <c r="C218" s="47" t="s">
        <v>16</v>
      </c>
    </row>
    <row r="219" spans="1:3" ht="11.25">
      <c r="A219" s="47">
        <v>213</v>
      </c>
      <c r="B219" s="46" t="e">
        <f ca="1">INDIRECT(CONCATENATE("[Draw_H_I.st_KO.xls]Draw!","D214"))</f>
        <v>#REF!</v>
      </c>
      <c r="C219" s="47" t="s">
        <v>16</v>
      </c>
    </row>
    <row r="220" spans="1:3" ht="11.25">
      <c r="A220" s="47">
        <v>214</v>
      </c>
      <c r="B220" s="46" t="e">
        <f ca="1">INDIRECT(CONCATENATE("[Draw_H_I.st_KO.xls]Draw!","D215"))</f>
        <v>#REF!</v>
      </c>
      <c r="C220" s="47" t="s">
        <v>16</v>
      </c>
    </row>
    <row r="221" spans="1:3" ht="11.25">
      <c r="A221" s="47">
        <v>215</v>
      </c>
      <c r="B221" s="46" t="e">
        <f ca="1">INDIRECT(CONCATENATE("[Draw_H_I.st_KO.xls]Draw!","D216"))</f>
        <v>#REF!</v>
      </c>
      <c r="C221" s="47" t="s">
        <v>16</v>
      </c>
    </row>
    <row r="222" spans="1:3" ht="11.25">
      <c r="A222" s="47">
        <v>216</v>
      </c>
      <c r="B222" s="46" t="e">
        <f ca="1">INDIRECT(CONCATENATE("[Draw_H_I.st_KO.xls]Draw!","D217"))</f>
        <v>#REF!</v>
      </c>
      <c r="C222" s="47" t="s">
        <v>16</v>
      </c>
    </row>
    <row r="223" spans="1:3" ht="11.25">
      <c r="A223" s="47">
        <v>217</v>
      </c>
      <c r="B223" s="46" t="e">
        <f ca="1">INDIRECT(CONCATENATE("[Draw_H_I.st_KO.xls]Draw!","D218"))</f>
        <v>#REF!</v>
      </c>
      <c r="C223" s="47" t="s">
        <v>16</v>
      </c>
    </row>
    <row r="224" spans="1:3" ht="11.25">
      <c r="A224" s="47">
        <v>218</v>
      </c>
      <c r="B224" s="46" t="e">
        <f ca="1">INDIRECT(CONCATENATE("[Draw_H_I.st_KO.xls]Draw!","D219"))</f>
        <v>#REF!</v>
      </c>
      <c r="C224" s="47" t="s">
        <v>16</v>
      </c>
    </row>
    <row r="225" spans="1:3" ht="11.25">
      <c r="A225" s="47">
        <v>219</v>
      </c>
      <c r="B225" s="46" t="e">
        <f ca="1">INDIRECT(CONCATENATE("[Draw_H_I.st_KO.xls]Draw!","D220"))</f>
        <v>#REF!</v>
      </c>
      <c r="C225" s="47" t="s">
        <v>16</v>
      </c>
    </row>
    <row r="226" spans="1:3" ht="11.25">
      <c r="A226" s="47">
        <v>220</v>
      </c>
      <c r="B226" s="46" t="e">
        <f ca="1">INDIRECT(CONCATENATE("[Draw_H_I.st_KO.xls]Draw!","D221"))</f>
        <v>#REF!</v>
      </c>
      <c r="C226" s="47" t="s">
        <v>16</v>
      </c>
    </row>
    <row r="227" spans="1:3" ht="11.25">
      <c r="A227" s="47">
        <v>221</v>
      </c>
      <c r="B227" s="46" t="e">
        <f ca="1">INDIRECT(CONCATENATE("[Draw_H_I.st_KO.xls]Draw!","D222"))</f>
        <v>#REF!</v>
      </c>
      <c r="C227" s="47" t="s">
        <v>16</v>
      </c>
    </row>
    <row r="228" spans="1:3" ht="11.25">
      <c r="A228" s="47">
        <v>222</v>
      </c>
      <c r="B228" s="46" t="e">
        <f ca="1">INDIRECT(CONCATENATE("[Draw_H_I.st_KO.xls]Draw!","D223"))</f>
        <v>#REF!</v>
      </c>
      <c r="C228" s="47" t="s">
        <v>16</v>
      </c>
    </row>
    <row r="229" spans="1:3" ht="11.25">
      <c r="A229" s="47">
        <v>223</v>
      </c>
      <c r="B229" s="46" t="e">
        <f ca="1">INDIRECT(CONCATENATE("[Draw_H_I.st_KO.xls]Draw!","D224"))</f>
        <v>#REF!</v>
      </c>
      <c r="C229" s="47" t="s">
        <v>16</v>
      </c>
    </row>
    <row r="230" spans="1:3" ht="11.25">
      <c r="A230" s="47">
        <v>224</v>
      </c>
      <c r="B230" s="46" t="e">
        <f ca="1">INDIRECT(CONCATENATE("[Draw_H_I.st_KO.xls]Draw!","D225"))</f>
        <v>#REF!</v>
      </c>
      <c r="C230" s="47" t="s">
        <v>16</v>
      </c>
    </row>
    <row r="231" spans="1:3" ht="11.25">
      <c r="A231" s="47">
        <v>225</v>
      </c>
      <c r="B231" s="46" t="e">
        <f ca="1">INDIRECT(CONCATENATE("[Draw_H_I.st_KO.xls]Draw!","D226"))</f>
        <v>#REF!</v>
      </c>
      <c r="C231" s="47" t="s">
        <v>16</v>
      </c>
    </row>
    <row r="232" spans="1:3" ht="11.25">
      <c r="A232" s="47">
        <v>226</v>
      </c>
      <c r="B232" s="46" t="e">
        <f ca="1">INDIRECT(CONCATENATE("[Draw_H_I.st_KO.xls]Draw!","D227"))</f>
        <v>#REF!</v>
      </c>
      <c r="C232" s="47" t="s">
        <v>16</v>
      </c>
    </row>
    <row r="233" spans="1:3" ht="11.25">
      <c r="A233" s="47">
        <v>227</v>
      </c>
      <c r="B233" s="46" t="e">
        <f ca="1">INDIRECT(CONCATENATE("[Draw_H_I.st_KO.xls]Draw!","D228"))</f>
        <v>#REF!</v>
      </c>
      <c r="C233" s="47" t="s">
        <v>16</v>
      </c>
    </row>
    <row r="234" spans="1:3" ht="11.25">
      <c r="A234" s="47">
        <v>228</v>
      </c>
      <c r="B234" s="46" t="e">
        <f ca="1">INDIRECT(CONCATENATE("[Draw_H_I.st_KO.xls]Draw!","D229"))</f>
        <v>#REF!</v>
      </c>
      <c r="C234" s="47" t="s">
        <v>16</v>
      </c>
    </row>
    <row r="235" spans="1:3" ht="11.25">
      <c r="A235" s="47">
        <v>229</v>
      </c>
      <c r="B235" s="46" t="e">
        <f ca="1">INDIRECT(CONCATENATE("[Draw_H_I.st_KO.xls]Draw!","D230"))</f>
        <v>#REF!</v>
      </c>
      <c r="C235" s="47" t="s">
        <v>16</v>
      </c>
    </row>
    <row r="236" spans="1:3" ht="11.25">
      <c r="A236" s="47">
        <v>230</v>
      </c>
      <c r="B236" s="46" t="e">
        <f ca="1">INDIRECT(CONCATENATE("[Draw_H_I.st_KO.xls]Draw!","D231"))</f>
        <v>#REF!</v>
      </c>
      <c r="C236" s="47" t="s">
        <v>16</v>
      </c>
    </row>
    <row r="237" spans="1:3" ht="11.25">
      <c r="A237" s="47">
        <v>231</v>
      </c>
      <c r="B237" s="46" t="e">
        <f ca="1">INDIRECT(CONCATENATE("[Draw_H_I.st_KO.xls]Draw!","D232"))</f>
        <v>#REF!</v>
      </c>
      <c r="C237" s="47" t="s">
        <v>16</v>
      </c>
    </row>
    <row r="238" spans="1:3" ht="11.25">
      <c r="A238" s="47">
        <v>232</v>
      </c>
      <c r="B238" s="46" t="e">
        <f ca="1">INDIRECT(CONCATENATE("[Draw_H_I.st_KO.xls]Draw!","D233"))</f>
        <v>#REF!</v>
      </c>
      <c r="C238" s="47" t="s">
        <v>16</v>
      </c>
    </row>
    <row r="239" spans="1:3" ht="11.25">
      <c r="A239" s="47">
        <v>233</v>
      </c>
      <c r="B239" s="46" t="e">
        <f ca="1">INDIRECT(CONCATENATE("[Draw_H_I.st_KO.xls]Draw!","D234"))</f>
        <v>#REF!</v>
      </c>
      <c r="C239" s="47" t="s">
        <v>16</v>
      </c>
    </row>
    <row r="240" spans="1:3" ht="11.25">
      <c r="A240" s="47">
        <v>234</v>
      </c>
      <c r="B240" s="46" t="e">
        <f ca="1">INDIRECT(CONCATENATE("[Draw_H_I.st_KO.xls]Draw!","D235"))</f>
        <v>#REF!</v>
      </c>
      <c r="C240" s="47" t="s">
        <v>16</v>
      </c>
    </row>
    <row r="241" spans="1:3" ht="11.25">
      <c r="A241" s="47">
        <v>235</v>
      </c>
      <c r="B241" s="46" t="e">
        <f ca="1">INDIRECT(CONCATENATE("[Draw_H_I.st_KO.xls]Draw!","D236"))</f>
        <v>#REF!</v>
      </c>
      <c r="C241" s="47" t="s">
        <v>16</v>
      </c>
    </row>
    <row r="242" spans="1:3" ht="11.25">
      <c r="A242" s="47">
        <v>236</v>
      </c>
      <c r="B242" s="46" t="e">
        <f ca="1">INDIRECT(CONCATENATE("[Draw_H_I.st_KO.xls]Draw!","D237"))</f>
        <v>#REF!</v>
      </c>
      <c r="C242" s="47" t="s">
        <v>16</v>
      </c>
    </row>
    <row r="243" spans="1:3" ht="11.25">
      <c r="A243" s="47">
        <v>237</v>
      </c>
      <c r="B243" s="46" t="e">
        <f ca="1">INDIRECT(CONCATENATE("[Draw_H_I.st_KO.xls]Draw!","D238"))</f>
        <v>#REF!</v>
      </c>
      <c r="C243" s="47" t="s">
        <v>16</v>
      </c>
    </row>
    <row r="244" spans="1:3" ht="11.25">
      <c r="A244" s="47">
        <v>238</v>
      </c>
      <c r="B244" s="46" t="e">
        <f ca="1">INDIRECT(CONCATENATE("[Draw_H_I.st_KO.xls]Draw!","D239"))</f>
        <v>#REF!</v>
      </c>
      <c r="C244" s="47" t="s">
        <v>16</v>
      </c>
    </row>
    <row r="245" spans="1:3" ht="11.25">
      <c r="A245" s="47">
        <v>239</v>
      </c>
      <c r="B245" s="46" t="e">
        <f ca="1">INDIRECT(CONCATENATE("[Draw_H_I.st_KO.xls]Draw!","D240"))</f>
        <v>#REF!</v>
      </c>
      <c r="C245" s="47" t="s">
        <v>16</v>
      </c>
    </row>
    <row r="246" spans="1:3" ht="11.25">
      <c r="A246" s="47">
        <v>240</v>
      </c>
      <c r="B246" s="46" t="e">
        <f ca="1">INDIRECT(CONCATENATE("[Draw_H_I.st_KO.xls]Draw!","D241"))</f>
        <v>#REF!</v>
      </c>
      <c r="C246" s="47" t="s">
        <v>16</v>
      </c>
    </row>
    <row r="247" spans="1:3" ht="11.25">
      <c r="A247" s="47">
        <v>241</v>
      </c>
      <c r="B247" s="46" t="e">
        <f ca="1">INDIRECT(CONCATENATE("[Draw_H_I.st_KO.xls]Draw!","D242"))</f>
        <v>#REF!</v>
      </c>
      <c r="C247" s="47" t="s">
        <v>16</v>
      </c>
    </row>
    <row r="248" spans="1:3" ht="11.25">
      <c r="A248" s="47">
        <v>242</v>
      </c>
      <c r="B248" s="46" t="e">
        <f ca="1">INDIRECT(CONCATENATE("[Draw_H_I.st_KO.xls]Draw!","D243"))</f>
        <v>#REF!</v>
      </c>
      <c r="C248" s="47" t="s">
        <v>16</v>
      </c>
    </row>
    <row r="249" spans="1:3" ht="11.25">
      <c r="A249" s="47">
        <v>243</v>
      </c>
      <c r="B249" s="46" t="e">
        <f ca="1">INDIRECT(CONCATENATE("[Draw_H_I.st_KO.xls]Draw!","D244"))</f>
        <v>#REF!</v>
      </c>
      <c r="C249" s="47" t="s">
        <v>16</v>
      </c>
    </row>
    <row r="250" spans="1:3" ht="11.25">
      <c r="A250" s="47">
        <v>244</v>
      </c>
      <c r="B250" s="46" t="e">
        <f ca="1">INDIRECT(CONCATENATE("[Draw_H_I.st_KO.xls]Draw!","D245"))</f>
        <v>#REF!</v>
      </c>
      <c r="C250" s="47" t="s">
        <v>16</v>
      </c>
    </row>
    <row r="251" spans="1:3" ht="11.25">
      <c r="A251" s="47">
        <v>245</v>
      </c>
      <c r="B251" s="46" t="e">
        <f ca="1">INDIRECT(CONCATENATE("[Draw_H_I.st_KO.xls]Draw!","D246"))</f>
        <v>#REF!</v>
      </c>
      <c r="C251" s="47" t="s">
        <v>16</v>
      </c>
    </row>
    <row r="252" spans="1:3" ht="11.25">
      <c r="A252" s="47">
        <v>246</v>
      </c>
      <c r="B252" s="46" t="e">
        <f ca="1">INDIRECT(CONCATENATE("[Draw_H_I.st_KO.xls]Draw!","D247"))</f>
        <v>#REF!</v>
      </c>
      <c r="C252" s="47" t="s">
        <v>16</v>
      </c>
    </row>
    <row r="253" spans="1:3" ht="11.25">
      <c r="A253" s="47">
        <v>247</v>
      </c>
      <c r="B253" s="46" t="e">
        <f ca="1">INDIRECT(CONCATENATE("[Draw_H_I.st_KO.xls]Draw!","D248"))</f>
        <v>#REF!</v>
      </c>
      <c r="C253" s="47" t="s">
        <v>16</v>
      </c>
    </row>
    <row r="254" spans="1:3" ht="11.25">
      <c r="A254" s="47">
        <v>248</v>
      </c>
      <c r="B254" s="46" t="e">
        <f ca="1">INDIRECT(CONCATENATE("[Draw_H_I.st_KO.xls]Draw!","D249"))</f>
        <v>#REF!</v>
      </c>
      <c r="C254" s="47" t="s">
        <v>16</v>
      </c>
    </row>
    <row r="255" spans="1:3" ht="11.25">
      <c r="A255" s="47">
        <v>249</v>
      </c>
      <c r="B255" s="46" t="e">
        <f ca="1">INDIRECT(CONCATENATE("[Draw_H_I.st_KO.xls]Draw!","D250"))</f>
        <v>#REF!</v>
      </c>
      <c r="C255" s="47" t="s">
        <v>16</v>
      </c>
    </row>
    <row r="256" spans="1:3" ht="11.25">
      <c r="A256" s="47">
        <v>250</v>
      </c>
      <c r="B256" s="46" t="e">
        <f ca="1">INDIRECT(CONCATENATE("[Draw_H_I.st_KO.xls]Draw!","D251"))</f>
        <v>#REF!</v>
      </c>
      <c r="C256" s="47" t="s">
        <v>16</v>
      </c>
    </row>
    <row r="257" spans="1:3" ht="11.25">
      <c r="A257" s="47">
        <v>251</v>
      </c>
      <c r="B257" s="46" t="e">
        <f ca="1">INDIRECT(CONCATENATE("[Draw_H_I.st_KO.xls]Draw!","D252"))</f>
        <v>#REF!</v>
      </c>
      <c r="C257" s="47" t="s">
        <v>16</v>
      </c>
    </row>
    <row r="258" spans="1:3" ht="11.25">
      <c r="A258" s="47">
        <v>252</v>
      </c>
      <c r="B258" s="46" t="e">
        <f ca="1">INDIRECT(CONCATENATE("[Draw_H_I.st_KO.xls]Draw!","D253"))</f>
        <v>#REF!</v>
      </c>
      <c r="C258" s="47" t="s">
        <v>16</v>
      </c>
    </row>
    <row r="259" spans="1:3" ht="11.25">
      <c r="A259" s="47">
        <v>253</v>
      </c>
      <c r="B259" s="46" t="e">
        <f ca="1">INDIRECT(CONCATENATE("[Draw_H_I.st_KO.xls]Draw!","D254"))</f>
        <v>#REF!</v>
      </c>
      <c r="C259" s="47" t="s">
        <v>16</v>
      </c>
    </row>
    <row r="260" spans="1:3" ht="11.25">
      <c r="A260" s="47">
        <v>254</v>
      </c>
      <c r="B260" s="46" t="e">
        <f ca="1">INDIRECT(CONCATENATE("[Draw_H_I.st_KO.xls]Draw!","D255"))</f>
        <v>#REF!</v>
      </c>
      <c r="C260" s="47" t="s">
        <v>16</v>
      </c>
    </row>
    <row r="261" spans="1:3" ht="11.25">
      <c r="A261" s="47">
        <v>255</v>
      </c>
      <c r="B261" s="46" t="e">
        <f ca="1">INDIRECT(CONCATENATE("[Draw_H_I.st_KO.xls]Draw!","D256"))</f>
        <v>#REF!</v>
      </c>
      <c r="C261" s="47" t="s">
        <v>16</v>
      </c>
    </row>
    <row r="262" spans="1:3" ht="11.25">
      <c r="A262" s="47">
        <v>256</v>
      </c>
      <c r="B262" s="46" t="e">
        <f ca="1">INDIRECT(CONCATENATE("[Draw_H_I.st_KO.xls]Draw!","D257"))</f>
        <v>#REF!</v>
      </c>
      <c r="C262" s="47" t="s">
        <v>16</v>
      </c>
    </row>
  </sheetData>
  <sheetProtection/>
  <printOptions/>
  <pageMargins left="0.787401575" right="0.787401575" top="0.984251969" bottom="0.984251969"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sheetPr codeName="List38"/>
  <dimension ref="A1:V134"/>
  <sheetViews>
    <sheetView zoomScalePageLayoutView="0" workbookViewId="0" topLeftCell="A1">
      <selection activeCell="C7" sqref="C7:C134"/>
    </sheetView>
  </sheetViews>
  <sheetFormatPr defaultColWidth="9.00390625" defaultRowHeight="12.75"/>
  <cols>
    <col min="1" max="1" width="4.00390625" style="47" customWidth="1"/>
    <col min="2" max="4" width="15.75390625" style="53" customWidth="1"/>
    <col min="5" max="30" width="9.125" style="53" customWidth="1"/>
    <col min="31" max="16384" width="9.125" style="47" customWidth="1"/>
  </cols>
  <sheetData>
    <row r="1" spans="1:22" ht="11.25">
      <c r="A1" s="59"/>
      <c r="B1" s="46"/>
      <c r="C1" s="46"/>
      <c r="D1" s="46"/>
      <c r="E1" s="46"/>
      <c r="F1" s="46"/>
      <c r="G1" s="46"/>
      <c r="H1" s="46"/>
      <c r="I1" s="46"/>
      <c r="J1" s="46"/>
      <c r="K1" s="46"/>
      <c r="L1" s="46"/>
      <c r="M1" s="46"/>
      <c r="N1" s="46"/>
      <c r="O1" s="46"/>
      <c r="P1" s="46"/>
      <c r="Q1" s="46" t="s">
        <v>16</v>
      </c>
      <c r="R1" s="56"/>
      <c r="S1" s="56"/>
      <c r="T1" s="56"/>
      <c r="U1" s="56"/>
      <c r="V1" s="56"/>
    </row>
    <row r="2" spans="1:17" ht="11.25">
      <c r="A2" s="60">
        <v>1</v>
      </c>
      <c r="B2" s="46"/>
      <c r="C2" s="46"/>
      <c r="D2" s="46"/>
      <c r="E2" s="46"/>
      <c r="F2" s="46"/>
      <c r="G2" s="46"/>
      <c r="H2" s="46"/>
      <c r="I2" s="46"/>
      <c r="J2" s="46"/>
      <c r="K2" s="46"/>
      <c r="L2" s="46"/>
      <c r="M2" s="46"/>
      <c r="N2" s="46"/>
      <c r="O2" s="46"/>
      <c r="P2" s="46"/>
      <c r="Q2" s="46" t="s">
        <v>16</v>
      </c>
    </row>
    <row r="4" spans="1:17" ht="6.75" customHeight="1">
      <c r="A4" s="61"/>
      <c r="B4" s="62"/>
      <c r="C4" s="62"/>
      <c r="D4" s="62"/>
      <c r="E4" s="62"/>
      <c r="F4" s="62"/>
      <c r="G4" s="62"/>
      <c r="H4" s="62"/>
      <c r="I4" s="62"/>
      <c r="J4" s="62"/>
      <c r="K4" s="62"/>
      <c r="L4" s="62"/>
      <c r="M4" s="62"/>
      <c r="N4" s="62"/>
      <c r="O4" s="62"/>
      <c r="P4" s="62"/>
      <c r="Q4" s="62"/>
    </row>
    <row r="5" spans="2:4" ht="11.25" customHeight="1" thickBot="1">
      <c r="B5" s="66" t="s">
        <v>17</v>
      </c>
      <c r="C5" s="57"/>
      <c r="D5" s="57"/>
    </row>
    <row r="6" spans="2:4" ht="11.25" customHeight="1">
      <c r="B6" s="65"/>
      <c r="C6" s="64">
        <f>IF($B6="","",MID($B6,1,FIND("-",$B6,1)-1))</f>
      </c>
      <c r="D6" s="64">
        <f>IF($B6="","",MID($B6,1,FIND("-",$B6,1)-1))</f>
      </c>
    </row>
    <row r="7" spans="1:4" ht="11.25" customHeight="1">
      <c r="A7" s="47">
        <v>1</v>
      </c>
      <c r="B7" s="46" t="e">
        <f ca="1">INDIRECT(CONCATENATE("[Draw_H_double.xls]Draw!","D2"))</f>
        <v>#REF!</v>
      </c>
      <c r="C7" s="64">
        <v>2</v>
      </c>
      <c r="D7" s="57"/>
    </row>
    <row r="8" spans="1:4" ht="11.25" customHeight="1">
      <c r="A8" s="47">
        <v>2</v>
      </c>
      <c r="B8" s="46" t="e">
        <f ca="1">INDIRECT(CONCATENATE("[Draw_H_double.xls]Draw!","D3"))</f>
        <v>#REF!</v>
      </c>
      <c r="C8" s="64" t="s">
        <v>16</v>
      </c>
      <c r="D8" s="57"/>
    </row>
    <row r="9" spans="1:4" ht="11.25" customHeight="1">
      <c r="A9" s="47">
        <v>3</v>
      </c>
      <c r="B9" s="46" t="e">
        <f ca="1">INDIRECT(CONCATENATE("[Draw_H_double.xls]Draw!","D4"))</f>
        <v>#REF!</v>
      </c>
      <c r="C9" s="64">
        <v>33</v>
      </c>
      <c r="D9" s="57"/>
    </row>
    <row r="10" spans="1:4" ht="11.25" customHeight="1">
      <c r="A10" s="47">
        <v>4</v>
      </c>
      <c r="B10" s="46" t="e">
        <f ca="1">INDIRECT(CONCATENATE("[Draw_H_double.xls]Draw!","D5"))</f>
        <v>#REF!</v>
      </c>
      <c r="C10" s="64">
        <v>16</v>
      </c>
      <c r="D10" s="57"/>
    </row>
    <row r="11" spans="1:4" ht="11.25" customHeight="1">
      <c r="A11" s="47">
        <v>5</v>
      </c>
      <c r="B11" s="46" t="e">
        <f ca="1">INDIRECT(CONCATENATE("[Draw_H_double.xls]Draw!","D6"))</f>
        <v>#REF!</v>
      </c>
      <c r="C11" s="64">
        <v>25</v>
      </c>
      <c r="D11" s="57"/>
    </row>
    <row r="12" spans="1:4" ht="11.25" customHeight="1">
      <c r="A12" s="47">
        <v>6</v>
      </c>
      <c r="B12" s="46" t="e">
        <f ca="1">INDIRECT(CONCATENATE("[Draw_H_double.xls]Draw!","D7"))</f>
        <v>#REF!</v>
      </c>
      <c r="C12" s="64">
        <v>52</v>
      </c>
      <c r="D12" s="57"/>
    </row>
    <row r="13" spans="1:3" ht="11.25">
      <c r="A13" s="47">
        <v>7</v>
      </c>
      <c r="B13" s="46" t="e">
        <f ca="1">INDIRECT(CONCATENATE("[Draw_H_double.xls]Draw!","D8"))</f>
        <v>#REF!</v>
      </c>
      <c r="C13" s="64">
        <v>30</v>
      </c>
    </row>
    <row r="14" spans="1:3" ht="11.25">
      <c r="A14" s="47">
        <v>8</v>
      </c>
      <c r="B14" s="46" t="e">
        <f ca="1">INDIRECT(CONCATENATE("[Draw_H_double.xls]Draw!","D9"))</f>
        <v>#REF!</v>
      </c>
      <c r="C14" s="64">
        <v>80</v>
      </c>
    </row>
    <row r="15" spans="1:3" ht="11.25">
      <c r="A15" s="47">
        <v>9</v>
      </c>
      <c r="B15" s="46" t="e">
        <f ca="1">INDIRECT(CONCATENATE("[Draw_H_double.xls]Draw!","D10"))</f>
        <v>#REF!</v>
      </c>
      <c r="C15" s="64">
        <v>78</v>
      </c>
    </row>
    <row r="16" spans="1:3" ht="11.25">
      <c r="A16" s="47">
        <v>10</v>
      </c>
      <c r="B16" s="46" t="e">
        <f ca="1">INDIRECT(CONCATENATE("[Draw_H_double.xls]Draw!","D11"))</f>
        <v>#REF!</v>
      </c>
      <c r="C16" s="64" t="s">
        <v>16</v>
      </c>
    </row>
    <row r="17" spans="1:3" ht="11.25">
      <c r="A17" s="47">
        <v>11</v>
      </c>
      <c r="B17" s="46" t="e">
        <f ca="1">INDIRECT(CONCATENATE("[Draw_H_double.xls]Draw!","D12"))</f>
        <v>#REF!</v>
      </c>
      <c r="C17" s="64">
        <v>55</v>
      </c>
    </row>
    <row r="18" spans="1:3" ht="11.25">
      <c r="A18" s="47">
        <v>12</v>
      </c>
      <c r="B18" s="46" t="e">
        <f ca="1">INDIRECT(CONCATENATE("[Draw_H_double.xls]Draw!","D13"))</f>
        <v>#REF!</v>
      </c>
      <c r="C18" s="64">
        <v>51</v>
      </c>
    </row>
    <row r="19" spans="1:3" ht="11.25">
      <c r="A19" s="47">
        <v>13</v>
      </c>
      <c r="B19" s="46" t="e">
        <f ca="1">INDIRECT(CONCATENATE("[Draw_H_double.xls]Draw!","D14"))</f>
        <v>#REF!</v>
      </c>
      <c r="C19" s="64">
        <v>37</v>
      </c>
    </row>
    <row r="20" spans="1:3" ht="11.25">
      <c r="A20" s="47">
        <v>14</v>
      </c>
      <c r="B20" s="46" t="e">
        <f ca="1">INDIRECT(CONCATENATE("[Draw_H_double.xls]Draw!","D15"))</f>
        <v>#REF!</v>
      </c>
      <c r="C20" s="64">
        <v>57</v>
      </c>
    </row>
    <row r="21" spans="1:3" ht="11.25">
      <c r="A21" s="47">
        <v>15</v>
      </c>
      <c r="B21" s="46" t="e">
        <f ca="1">INDIRECT(CONCATENATE("[Draw_H_double.xls]Draw!","D16"))</f>
        <v>#REF!</v>
      </c>
      <c r="C21" s="64" t="s">
        <v>16</v>
      </c>
    </row>
    <row r="22" spans="1:3" ht="11.25">
      <c r="A22" s="47">
        <v>16</v>
      </c>
      <c r="B22" s="46" t="e">
        <f ca="1">INDIRECT(CONCATENATE("[Draw_H_double.xls]Draw!","D17"))</f>
        <v>#REF!</v>
      </c>
      <c r="C22" s="64">
        <v>14</v>
      </c>
    </row>
    <row r="23" spans="1:3" ht="11.25">
      <c r="A23" s="47">
        <v>17</v>
      </c>
      <c r="B23" s="46" t="e">
        <f ca="1">INDIRECT(CONCATENATE("[Draw_H_double.xls]Draw!","D18"))</f>
        <v>#REF!</v>
      </c>
      <c r="C23" s="64">
        <v>12</v>
      </c>
    </row>
    <row r="24" spans="1:3" ht="11.25">
      <c r="A24" s="47">
        <v>18</v>
      </c>
      <c r="B24" s="46" t="e">
        <f ca="1">INDIRECT(CONCATENATE("[Draw_H_double.xls]Draw!","D19"))</f>
        <v>#REF!</v>
      </c>
      <c r="C24" s="64" t="s">
        <v>16</v>
      </c>
    </row>
    <row r="25" spans="1:3" ht="11.25">
      <c r="A25" s="47">
        <v>19</v>
      </c>
      <c r="B25" s="46" t="e">
        <f ca="1">INDIRECT(CONCATENATE("[Draw_H_double.xls]Draw!","D20"))</f>
        <v>#REF!</v>
      </c>
      <c r="C25" s="64">
        <v>54</v>
      </c>
    </row>
    <row r="26" spans="1:3" ht="11.25">
      <c r="A26" s="47">
        <v>20</v>
      </c>
      <c r="B26" s="46" t="e">
        <f ca="1">INDIRECT(CONCATENATE("[Draw_H_double.xls]Draw!","D21"))</f>
        <v>#REF!</v>
      </c>
      <c r="C26" s="64">
        <v>42</v>
      </c>
    </row>
    <row r="27" spans="1:3" ht="11.25">
      <c r="A27" s="47">
        <v>21</v>
      </c>
      <c r="B27" s="46" t="e">
        <f ca="1">INDIRECT(CONCATENATE("[Draw_H_double.xls]Draw!","D22"))</f>
        <v>#REF!</v>
      </c>
      <c r="C27" s="64">
        <v>161</v>
      </c>
    </row>
    <row r="28" spans="1:3" ht="11.25">
      <c r="A28" s="47">
        <v>22</v>
      </c>
      <c r="B28" s="46" t="e">
        <f ca="1">INDIRECT(CONCATENATE("[Draw_H_double.xls]Draw!","D23"))</f>
        <v>#REF!</v>
      </c>
      <c r="C28" s="64">
        <v>50</v>
      </c>
    </row>
    <row r="29" spans="1:3" ht="11.25">
      <c r="A29" s="47">
        <v>23</v>
      </c>
      <c r="B29" s="46" t="e">
        <f ca="1">INDIRECT(CONCATENATE("[Draw_H_double.xls]Draw!","D24"))</f>
        <v>#REF!</v>
      </c>
      <c r="C29" s="64">
        <v>197</v>
      </c>
    </row>
    <row r="30" spans="1:3" ht="11.25">
      <c r="A30" s="47">
        <v>24</v>
      </c>
      <c r="B30" s="46" t="e">
        <f ca="1">INDIRECT(CONCATENATE("[Draw_H_double.xls]Draw!","D25"))</f>
        <v>#REF!</v>
      </c>
      <c r="C30" s="64">
        <v>31</v>
      </c>
    </row>
    <row r="31" spans="1:3" ht="11.25">
      <c r="A31" s="47">
        <v>25</v>
      </c>
      <c r="B31" s="46" t="e">
        <f ca="1">INDIRECT(CONCATENATE("[Draw_H_double.xls]Draw!","D26"))</f>
        <v>#REF!</v>
      </c>
      <c r="C31" s="64">
        <v>109</v>
      </c>
    </row>
    <row r="32" spans="1:3" ht="11.25">
      <c r="A32" s="47">
        <v>26</v>
      </c>
      <c r="B32" s="46" t="e">
        <f ca="1">INDIRECT(CONCATENATE("[Draw_H_double.xls]Draw!","D27"))</f>
        <v>#REF!</v>
      </c>
      <c r="C32" s="64">
        <v>10</v>
      </c>
    </row>
    <row r="33" spans="1:3" ht="11.25">
      <c r="A33" s="47">
        <v>27</v>
      </c>
      <c r="B33" s="46" t="e">
        <f ca="1">INDIRECT(CONCATENATE("[Draw_H_double.xls]Draw!","D28"))</f>
        <v>#REF!</v>
      </c>
      <c r="C33" s="64">
        <v>24</v>
      </c>
    </row>
    <row r="34" spans="1:3" ht="11.25">
      <c r="A34" s="47">
        <v>28</v>
      </c>
      <c r="B34" s="46" t="e">
        <f ca="1">INDIRECT(CONCATENATE("[Draw_H_double.xls]Draw!","D29"))</f>
        <v>#REF!</v>
      </c>
      <c r="C34" s="64">
        <v>196</v>
      </c>
    </row>
    <row r="35" spans="1:3" ht="11.25">
      <c r="A35" s="47">
        <v>29</v>
      </c>
      <c r="B35" s="46" t="e">
        <f ca="1">INDIRECT(CONCATENATE("[Draw_H_double.xls]Draw!","D30"))</f>
        <v>#REF!</v>
      </c>
      <c r="C35" s="64">
        <v>40</v>
      </c>
    </row>
    <row r="36" spans="1:3" ht="11.25">
      <c r="A36" s="47">
        <v>30</v>
      </c>
      <c r="B36" s="46" t="e">
        <f ca="1">INDIRECT(CONCATENATE("[Draw_H_double.xls]Draw!","D31"))</f>
        <v>#REF!</v>
      </c>
      <c r="C36" s="64">
        <v>199</v>
      </c>
    </row>
    <row r="37" spans="1:3" ht="11.25">
      <c r="A37" s="47">
        <v>31</v>
      </c>
      <c r="B37" s="46" t="e">
        <f ca="1">INDIRECT(CONCATENATE("[Draw_H_double.xls]Draw!","D32"))</f>
        <v>#REF!</v>
      </c>
      <c r="C37" s="64" t="s">
        <v>16</v>
      </c>
    </row>
    <row r="38" spans="1:3" ht="11.25">
      <c r="A38" s="47">
        <v>32</v>
      </c>
      <c r="B38" s="46" t="e">
        <f ca="1">INDIRECT(CONCATENATE("[Draw_H_double.xls]Draw!","D33"))</f>
        <v>#REF!</v>
      </c>
      <c r="C38" s="64">
        <v>6</v>
      </c>
    </row>
    <row r="39" spans="1:3" ht="11.25">
      <c r="A39" s="47">
        <v>33</v>
      </c>
      <c r="B39" s="46" t="e">
        <f ca="1">INDIRECT(CONCATENATE("[Draw_H_double.xls]Draw!","D34"))</f>
        <v>#REF!</v>
      </c>
      <c r="C39" s="64">
        <v>5</v>
      </c>
    </row>
    <row r="40" spans="1:3" ht="11.25">
      <c r="A40" s="47">
        <v>34</v>
      </c>
      <c r="B40" s="46" t="e">
        <f ca="1">INDIRECT(CONCATENATE("[Draw_H_double.xls]Draw!","D35"))</f>
        <v>#REF!</v>
      </c>
      <c r="C40" s="64" t="s">
        <v>16</v>
      </c>
    </row>
    <row r="41" spans="1:3" ht="11.25">
      <c r="A41" s="47">
        <v>35</v>
      </c>
      <c r="B41" s="46" t="e">
        <f ca="1">INDIRECT(CONCATENATE("[Draw_H_double.xls]Draw!","D36"))</f>
        <v>#REF!</v>
      </c>
      <c r="C41" s="64">
        <v>22</v>
      </c>
    </row>
    <row r="42" spans="1:3" ht="11.25">
      <c r="A42" s="47">
        <v>36</v>
      </c>
      <c r="B42" s="46" t="e">
        <f ca="1">INDIRECT(CONCATENATE("[Draw_H_double.xls]Draw!","D37"))</f>
        <v>#REF!</v>
      </c>
      <c r="C42" s="64">
        <v>48</v>
      </c>
    </row>
    <row r="43" spans="1:3" ht="11.25">
      <c r="A43" s="47">
        <v>37</v>
      </c>
      <c r="B43" s="46" t="e">
        <f ca="1">INDIRECT(CONCATENATE("[Draw_H_double.xls]Draw!","D38"))</f>
        <v>#REF!</v>
      </c>
      <c r="C43" s="64">
        <v>127</v>
      </c>
    </row>
    <row r="44" spans="1:3" ht="11.25">
      <c r="A44" s="47">
        <v>38</v>
      </c>
      <c r="B44" s="46" t="e">
        <f ca="1">INDIRECT(CONCATENATE("[Draw_H_double.xls]Draw!","D39"))</f>
        <v>#REF!</v>
      </c>
      <c r="C44" s="64">
        <v>63</v>
      </c>
    </row>
    <row r="45" spans="1:3" ht="11.25">
      <c r="A45" s="47">
        <v>39</v>
      </c>
      <c r="B45" s="46" t="e">
        <f ca="1">INDIRECT(CONCATENATE("[Draw_H_double.xls]Draw!","D40"))</f>
        <v>#REF!</v>
      </c>
      <c r="C45" s="64">
        <v>26</v>
      </c>
    </row>
    <row r="46" spans="1:3" ht="11.25">
      <c r="A46" s="47">
        <v>40</v>
      </c>
      <c r="B46" s="46" t="e">
        <f ca="1">INDIRECT(CONCATENATE("[Draw_H_double.xls]Draw!","D41"))</f>
        <v>#REF!</v>
      </c>
      <c r="C46" s="64">
        <v>98</v>
      </c>
    </row>
    <row r="47" spans="1:3" ht="11.25">
      <c r="A47" s="47">
        <v>41</v>
      </c>
      <c r="B47" s="46" t="e">
        <f ca="1">INDIRECT(CONCATENATE("[Draw_H_double.xls]Draw!","D42"))</f>
        <v>#REF!</v>
      </c>
      <c r="C47" s="64">
        <v>165</v>
      </c>
    </row>
    <row r="48" spans="1:3" ht="11.25">
      <c r="A48" s="47">
        <v>42</v>
      </c>
      <c r="B48" s="46" t="e">
        <f ca="1">INDIRECT(CONCATENATE("[Draw_H_double.xls]Draw!","D43"))</f>
        <v>#REF!</v>
      </c>
      <c r="C48" s="64">
        <v>77</v>
      </c>
    </row>
    <row r="49" spans="1:3" ht="11.25">
      <c r="A49" s="47">
        <v>43</v>
      </c>
      <c r="B49" s="46" t="e">
        <f ca="1">INDIRECT(CONCATENATE("[Draw_H_double.xls]Draw!","D44"))</f>
        <v>#REF!</v>
      </c>
      <c r="C49" s="64">
        <v>131</v>
      </c>
    </row>
    <row r="50" spans="1:3" ht="11.25">
      <c r="A50" s="47">
        <v>44</v>
      </c>
      <c r="B50" s="46" t="e">
        <f ca="1">INDIRECT(CONCATENATE("[Draw_H_double.xls]Draw!","D45"))</f>
        <v>#REF!</v>
      </c>
      <c r="C50" s="64">
        <v>71</v>
      </c>
    </row>
    <row r="51" spans="1:3" ht="11.25">
      <c r="A51" s="47">
        <v>45</v>
      </c>
      <c r="B51" s="46" t="e">
        <f ca="1">INDIRECT(CONCATENATE("[Draw_H_double.xls]Draw!","D46"))</f>
        <v>#REF!</v>
      </c>
      <c r="C51" s="64">
        <v>74</v>
      </c>
    </row>
    <row r="52" spans="1:3" ht="11.25">
      <c r="A52" s="47">
        <v>46</v>
      </c>
      <c r="B52" s="46" t="e">
        <f ca="1">INDIRECT(CONCATENATE("[Draw_H_double.xls]Draw!","D47"))</f>
        <v>#REF!</v>
      </c>
      <c r="C52" s="64">
        <v>85</v>
      </c>
    </row>
    <row r="53" spans="1:3" ht="11.25">
      <c r="A53" s="47">
        <v>47</v>
      </c>
      <c r="B53" s="46" t="e">
        <f ca="1">INDIRECT(CONCATENATE("[Draw_H_double.xls]Draw!","D48"))</f>
        <v>#REF!</v>
      </c>
      <c r="C53" s="64" t="s">
        <v>16</v>
      </c>
    </row>
    <row r="54" spans="1:3" ht="11.25">
      <c r="A54" s="47">
        <v>48</v>
      </c>
      <c r="B54" s="46" t="e">
        <f ca="1">INDIRECT(CONCATENATE("[Draw_H_double.xls]Draw!","D49"))</f>
        <v>#REF!</v>
      </c>
      <c r="C54" s="64">
        <v>7</v>
      </c>
    </row>
    <row r="55" spans="1:3" ht="11.25">
      <c r="A55" s="47">
        <v>49</v>
      </c>
      <c r="B55" s="46" t="e">
        <f ca="1">INDIRECT(CONCATENATE("[Draw_H_double.xls]Draw!","D50"))</f>
        <v>#REF!</v>
      </c>
      <c r="C55" s="64">
        <v>20</v>
      </c>
    </row>
    <row r="56" spans="1:3" ht="11.25">
      <c r="A56" s="47">
        <v>50</v>
      </c>
      <c r="B56" s="46" t="e">
        <f ca="1">INDIRECT(CONCATENATE("[Draw_H_double.xls]Draw!","D51"))</f>
        <v>#REF!</v>
      </c>
      <c r="C56" s="64" t="s">
        <v>16</v>
      </c>
    </row>
    <row r="57" spans="1:3" ht="11.25">
      <c r="A57" s="47">
        <v>51</v>
      </c>
      <c r="B57" s="46" t="e">
        <f ca="1">INDIRECT(CONCATENATE("[Draw_H_double.xls]Draw!","D52"))</f>
        <v>#REF!</v>
      </c>
      <c r="C57" s="64">
        <v>18</v>
      </c>
    </row>
    <row r="58" spans="1:3" ht="11.25">
      <c r="A58" s="47">
        <v>52</v>
      </c>
      <c r="B58" s="46" t="e">
        <f ca="1">INDIRECT(CONCATENATE("[Draw_H_double.xls]Draw!","D53"))</f>
        <v>#REF!</v>
      </c>
      <c r="C58" s="64">
        <v>21</v>
      </c>
    </row>
    <row r="59" spans="1:3" ht="11.25">
      <c r="A59" s="47">
        <v>53</v>
      </c>
      <c r="B59" s="46" t="e">
        <f ca="1">INDIRECT(CONCATENATE("[Draw_H_double.xls]Draw!","D54"))</f>
        <v>#REF!</v>
      </c>
      <c r="C59" s="64">
        <v>94</v>
      </c>
    </row>
    <row r="60" spans="1:3" ht="11.25">
      <c r="A60" s="47">
        <v>54</v>
      </c>
      <c r="B60" s="46" t="e">
        <f ca="1">INDIRECT(CONCATENATE("[Draw_H_double.xls]Draw!","D55"))</f>
        <v>#REF!</v>
      </c>
      <c r="C60" s="64">
        <v>49</v>
      </c>
    </row>
    <row r="61" spans="1:3" ht="11.25">
      <c r="A61" s="47">
        <v>55</v>
      </c>
      <c r="B61" s="46" t="e">
        <f ca="1">INDIRECT(CONCATENATE("[Draw_H_double.xls]Draw!","D56"))</f>
        <v>#REF!</v>
      </c>
      <c r="C61" s="64" t="s">
        <v>16</v>
      </c>
    </row>
    <row r="62" spans="1:3" ht="11.25">
      <c r="A62" s="47">
        <v>56</v>
      </c>
      <c r="B62" s="46" t="e">
        <f ca="1">INDIRECT(CONCATENATE("[Draw_H_double.xls]Draw!","D57"))</f>
        <v>#REF!</v>
      </c>
      <c r="C62" s="64">
        <v>104</v>
      </c>
    </row>
    <row r="63" spans="1:3" ht="11.25">
      <c r="A63" s="47">
        <v>57</v>
      </c>
      <c r="B63" s="46" t="e">
        <f ca="1">INDIRECT(CONCATENATE("[Draw_H_double.xls]Draw!","D58"))</f>
        <v>#REF!</v>
      </c>
      <c r="C63" s="64">
        <v>60</v>
      </c>
    </row>
    <row r="64" spans="1:3" ht="11.25">
      <c r="A64" s="47">
        <v>58</v>
      </c>
      <c r="B64" s="46" t="e">
        <f ca="1">INDIRECT(CONCATENATE("[Draw_H_double.xls]Draw!","D59"))</f>
        <v>#REF!</v>
      </c>
      <c r="C64" s="64">
        <v>68</v>
      </c>
    </row>
    <row r="65" spans="1:3" ht="11.25">
      <c r="A65" s="47">
        <v>59</v>
      </c>
      <c r="B65" s="46" t="e">
        <f ca="1">INDIRECT(CONCATENATE("[Draw_H_double.xls]Draw!","D60"))</f>
        <v>#REF!</v>
      </c>
      <c r="C65" s="64">
        <v>103</v>
      </c>
    </row>
    <row r="66" spans="1:3" ht="11.25">
      <c r="A66" s="47">
        <v>60</v>
      </c>
      <c r="B66" s="46" t="e">
        <f ca="1">INDIRECT(CONCATENATE("[Draw_H_double.xls]Draw!","D61"))</f>
        <v>#REF!</v>
      </c>
      <c r="C66" s="64">
        <v>56</v>
      </c>
    </row>
    <row r="67" spans="1:3" ht="11.25">
      <c r="A67" s="47">
        <v>61</v>
      </c>
      <c r="B67" s="46" t="e">
        <f ca="1">INDIRECT(CONCATENATE("[Draw_H_double.xls]Draw!","D62"))</f>
        <v>#REF!</v>
      </c>
      <c r="C67" s="64">
        <v>90</v>
      </c>
    </row>
    <row r="68" spans="1:3" ht="11.25">
      <c r="A68" s="47">
        <v>62</v>
      </c>
      <c r="B68" s="46" t="e">
        <f ca="1">INDIRECT(CONCATENATE("[Draw_H_double.xls]Draw!","D63"))</f>
        <v>#REF!</v>
      </c>
      <c r="C68" s="64">
        <v>32</v>
      </c>
    </row>
    <row r="69" spans="1:3" ht="11.25">
      <c r="A69" s="47">
        <v>63</v>
      </c>
      <c r="B69" s="46" t="e">
        <f ca="1">INDIRECT(CONCATENATE("[Draw_H_double.xls]Draw!","D64"))</f>
        <v>#REF!</v>
      </c>
      <c r="C69" s="64" t="s">
        <v>16</v>
      </c>
    </row>
    <row r="70" spans="1:3" ht="11.25">
      <c r="A70" s="47">
        <v>64</v>
      </c>
      <c r="B70" s="46" t="e">
        <f ca="1">INDIRECT(CONCATENATE("[Draw_H_double.xls]Draw!","D65"))</f>
        <v>#REF!</v>
      </c>
      <c r="C70" s="64">
        <v>3</v>
      </c>
    </row>
    <row r="71" spans="1:3" ht="11.25">
      <c r="A71" s="47">
        <v>65</v>
      </c>
      <c r="B71" s="46" t="e">
        <f ca="1">INDIRECT(CONCATENATE("[Draw_H_double.xls]Draw!","D66"))</f>
        <v>#REF!</v>
      </c>
      <c r="C71" s="64" t="e">
        <v>#VALUE!</v>
      </c>
    </row>
    <row r="72" spans="1:3" ht="11.25">
      <c r="A72" s="47">
        <v>66</v>
      </c>
      <c r="B72" s="46" t="e">
        <f ca="1">INDIRECT(CONCATENATE("[Draw_H_double.xls]Draw!","D67"))</f>
        <v>#REF!</v>
      </c>
      <c r="C72" s="64" t="e">
        <v>#VALUE!</v>
      </c>
    </row>
    <row r="73" spans="1:3" ht="11.25">
      <c r="A73" s="47">
        <v>67</v>
      </c>
      <c r="B73" s="46" t="e">
        <f ca="1">INDIRECT(CONCATENATE("[Draw_H_double.xls]Draw!","D68"))</f>
        <v>#REF!</v>
      </c>
      <c r="C73" s="64" t="e">
        <v>#VALUE!</v>
      </c>
    </row>
    <row r="74" spans="1:3" ht="11.25">
      <c r="A74" s="47">
        <v>68</v>
      </c>
      <c r="B74" s="46" t="e">
        <f ca="1">INDIRECT(CONCATENATE("[Draw_H_double.xls]Draw!","D69"))</f>
        <v>#REF!</v>
      </c>
      <c r="C74" s="64" t="e">
        <v>#VALUE!</v>
      </c>
    </row>
    <row r="75" spans="1:3" ht="11.25">
      <c r="A75" s="47">
        <v>69</v>
      </c>
      <c r="B75" s="46" t="e">
        <f ca="1">INDIRECT(CONCATENATE("[Draw_H_double.xls]Draw!","D70"))</f>
        <v>#REF!</v>
      </c>
      <c r="C75" s="64" t="e">
        <v>#VALUE!</v>
      </c>
    </row>
    <row r="76" spans="1:3" ht="11.25">
      <c r="A76" s="47">
        <v>70</v>
      </c>
      <c r="B76" s="46" t="e">
        <f ca="1">INDIRECT(CONCATENATE("[Draw_H_double.xls]Draw!","D71"))</f>
        <v>#REF!</v>
      </c>
      <c r="C76" s="64" t="e">
        <v>#VALUE!</v>
      </c>
    </row>
    <row r="77" spans="1:3" ht="11.25">
      <c r="A77" s="47">
        <v>71</v>
      </c>
      <c r="B77" s="46" t="e">
        <f ca="1">INDIRECT(CONCATENATE("[Draw_H_double.xls]Draw!","D72"))</f>
        <v>#REF!</v>
      </c>
      <c r="C77" s="64" t="e">
        <v>#VALUE!</v>
      </c>
    </row>
    <row r="78" spans="1:3" ht="11.25">
      <c r="A78" s="47">
        <v>72</v>
      </c>
      <c r="B78" s="46" t="e">
        <f ca="1">INDIRECT(CONCATENATE("[Draw_H_double.xls]Draw!","D73"))</f>
        <v>#REF!</v>
      </c>
      <c r="C78" s="64" t="e">
        <v>#VALUE!</v>
      </c>
    </row>
    <row r="79" spans="1:3" ht="11.25">
      <c r="A79" s="47">
        <v>73</v>
      </c>
      <c r="B79" s="46" t="e">
        <f ca="1">INDIRECT(CONCATENATE("[Draw_H_double.xls]Draw!","D74"))</f>
        <v>#REF!</v>
      </c>
      <c r="C79" s="64" t="e">
        <v>#VALUE!</v>
      </c>
    </row>
    <row r="80" spans="1:3" ht="11.25">
      <c r="A80" s="47">
        <v>74</v>
      </c>
      <c r="B80" s="46" t="e">
        <f ca="1">INDIRECT(CONCATENATE("[Draw_H_double.xls]Draw!","D75"))</f>
        <v>#REF!</v>
      </c>
      <c r="C80" s="64" t="e">
        <v>#VALUE!</v>
      </c>
    </row>
    <row r="81" spans="1:3" ht="11.25">
      <c r="A81" s="47">
        <v>75</v>
      </c>
      <c r="B81" s="46" t="e">
        <f ca="1">INDIRECT(CONCATENATE("[Draw_H_double.xls]Draw!","D76"))</f>
        <v>#REF!</v>
      </c>
      <c r="C81" s="64" t="e">
        <v>#VALUE!</v>
      </c>
    </row>
    <row r="82" spans="1:3" ht="11.25">
      <c r="A82" s="47">
        <v>76</v>
      </c>
      <c r="B82" s="46" t="e">
        <f ca="1">INDIRECT(CONCATENATE("[Draw_H_double.xls]Draw!","D77"))</f>
        <v>#REF!</v>
      </c>
      <c r="C82" s="64" t="e">
        <v>#VALUE!</v>
      </c>
    </row>
    <row r="83" spans="1:3" ht="11.25">
      <c r="A83" s="47">
        <v>77</v>
      </c>
      <c r="B83" s="46" t="e">
        <f ca="1">INDIRECT(CONCATENATE("[Draw_H_double.xls]Draw!","D78"))</f>
        <v>#REF!</v>
      </c>
      <c r="C83" s="64" t="e">
        <v>#VALUE!</v>
      </c>
    </row>
    <row r="84" spans="1:3" ht="11.25">
      <c r="A84" s="47">
        <v>78</v>
      </c>
      <c r="B84" s="46" t="e">
        <f ca="1">INDIRECT(CONCATENATE("[Draw_H_double.xls]Draw!","D79"))</f>
        <v>#REF!</v>
      </c>
      <c r="C84" s="64" t="e">
        <v>#VALUE!</v>
      </c>
    </row>
    <row r="85" spans="1:3" ht="11.25">
      <c r="A85" s="47">
        <v>79</v>
      </c>
      <c r="B85" s="46" t="e">
        <f ca="1">INDIRECT(CONCATENATE("[Draw_H_double.xls]Draw!","D80"))</f>
        <v>#REF!</v>
      </c>
      <c r="C85" s="64" t="e">
        <v>#VALUE!</v>
      </c>
    </row>
    <row r="86" spans="1:3" ht="11.25">
      <c r="A86" s="47">
        <v>80</v>
      </c>
      <c r="B86" s="46" t="e">
        <f ca="1">INDIRECT(CONCATENATE("[Draw_H_double.xls]Draw!","D81"))</f>
        <v>#REF!</v>
      </c>
      <c r="C86" s="64" t="e">
        <v>#VALUE!</v>
      </c>
    </row>
    <row r="87" spans="1:3" ht="11.25">
      <c r="A87" s="47">
        <v>81</v>
      </c>
      <c r="B87" s="46" t="e">
        <f ca="1">INDIRECT(CONCATENATE("[Draw_H_double.xls]Draw!","D82"))</f>
        <v>#REF!</v>
      </c>
      <c r="C87" s="64" t="e">
        <v>#VALUE!</v>
      </c>
    </row>
    <row r="88" spans="1:3" ht="11.25">
      <c r="A88" s="47">
        <v>82</v>
      </c>
      <c r="B88" s="46" t="e">
        <f ca="1">INDIRECT(CONCATENATE("[Draw_H_double.xls]Draw!","D83"))</f>
        <v>#REF!</v>
      </c>
      <c r="C88" s="64" t="e">
        <v>#VALUE!</v>
      </c>
    </row>
    <row r="89" spans="1:3" ht="11.25">
      <c r="A89" s="47">
        <v>83</v>
      </c>
      <c r="B89" s="46" t="e">
        <f ca="1">INDIRECT(CONCATENATE("[Draw_H_double.xls]Draw!","D84"))</f>
        <v>#REF!</v>
      </c>
      <c r="C89" s="64" t="e">
        <v>#VALUE!</v>
      </c>
    </row>
    <row r="90" spans="1:3" ht="11.25">
      <c r="A90" s="47">
        <v>84</v>
      </c>
      <c r="B90" s="46" t="e">
        <f ca="1">INDIRECT(CONCATENATE("[Draw_H_double.xls]Draw!","D85"))</f>
        <v>#REF!</v>
      </c>
      <c r="C90" s="64" t="e">
        <v>#VALUE!</v>
      </c>
    </row>
    <row r="91" spans="1:3" ht="11.25">
      <c r="A91" s="47">
        <v>85</v>
      </c>
      <c r="B91" s="46" t="e">
        <f ca="1">INDIRECT(CONCATENATE("[Draw_H_double.xls]Draw!","D86"))</f>
        <v>#REF!</v>
      </c>
      <c r="C91" s="64" t="e">
        <v>#VALUE!</v>
      </c>
    </row>
    <row r="92" spans="1:3" ht="11.25">
      <c r="A92" s="47">
        <v>86</v>
      </c>
      <c r="B92" s="46" t="e">
        <f ca="1">INDIRECT(CONCATENATE("[Draw_H_double.xls]Draw!","D87"))</f>
        <v>#REF!</v>
      </c>
      <c r="C92" s="64" t="e">
        <v>#VALUE!</v>
      </c>
    </row>
    <row r="93" spans="1:3" ht="11.25">
      <c r="A93" s="47">
        <v>87</v>
      </c>
      <c r="B93" s="46" t="e">
        <f ca="1">INDIRECT(CONCATENATE("[Draw_H_double.xls]Draw!","D88"))</f>
        <v>#REF!</v>
      </c>
      <c r="C93" s="64" t="e">
        <v>#VALUE!</v>
      </c>
    </row>
    <row r="94" spans="1:3" ht="11.25">
      <c r="A94" s="47">
        <v>88</v>
      </c>
      <c r="B94" s="46" t="e">
        <f ca="1">INDIRECT(CONCATENATE("[Draw_H_double.xls]Draw!","D89"))</f>
        <v>#REF!</v>
      </c>
      <c r="C94" s="64" t="e">
        <v>#VALUE!</v>
      </c>
    </row>
    <row r="95" spans="1:3" ht="11.25">
      <c r="A95" s="47">
        <v>89</v>
      </c>
      <c r="B95" s="46" t="e">
        <f ca="1">INDIRECT(CONCATENATE("[Draw_H_double.xls]Draw!","D90"))</f>
        <v>#REF!</v>
      </c>
      <c r="C95" s="64" t="e">
        <v>#VALUE!</v>
      </c>
    </row>
    <row r="96" spans="1:3" ht="11.25">
      <c r="A96" s="47">
        <v>90</v>
      </c>
      <c r="B96" s="46" t="e">
        <f ca="1">INDIRECT(CONCATENATE("[Draw_H_double.xls]Draw!","D91"))</f>
        <v>#REF!</v>
      </c>
      <c r="C96" s="64" t="e">
        <v>#VALUE!</v>
      </c>
    </row>
    <row r="97" spans="1:3" ht="11.25">
      <c r="A97" s="47">
        <v>91</v>
      </c>
      <c r="B97" s="46" t="e">
        <f ca="1">INDIRECT(CONCATENATE("[Draw_H_double.xls]Draw!","D92"))</f>
        <v>#REF!</v>
      </c>
      <c r="C97" s="64" t="e">
        <v>#VALUE!</v>
      </c>
    </row>
    <row r="98" spans="1:3" ht="11.25">
      <c r="A98" s="47">
        <v>92</v>
      </c>
      <c r="B98" s="46" t="e">
        <f ca="1">INDIRECT(CONCATENATE("[Draw_H_double.xls]Draw!","D93"))</f>
        <v>#REF!</v>
      </c>
      <c r="C98" s="64" t="e">
        <v>#VALUE!</v>
      </c>
    </row>
    <row r="99" spans="1:3" ht="11.25">
      <c r="A99" s="47">
        <v>93</v>
      </c>
      <c r="B99" s="46" t="e">
        <f ca="1">INDIRECT(CONCATENATE("[Draw_H_double.xls]Draw!","D94"))</f>
        <v>#REF!</v>
      </c>
      <c r="C99" s="64" t="e">
        <v>#VALUE!</v>
      </c>
    </row>
    <row r="100" spans="1:3" ht="11.25">
      <c r="A100" s="47">
        <v>94</v>
      </c>
      <c r="B100" s="46" t="e">
        <f ca="1">INDIRECT(CONCATENATE("[Draw_H_double.xls]Draw!","D95"))</f>
        <v>#REF!</v>
      </c>
      <c r="C100" s="64" t="e">
        <v>#VALUE!</v>
      </c>
    </row>
    <row r="101" spans="1:3" ht="11.25">
      <c r="A101" s="47">
        <v>95</v>
      </c>
      <c r="B101" s="46" t="e">
        <f ca="1">INDIRECT(CONCATENATE("[Draw_H_double.xls]Draw!","D96"))</f>
        <v>#REF!</v>
      </c>
      <c r="C101" s="64" t="e">
        <v>#VALUE!</v>
      </c>
    </row>
    <row r="102" spans="1:3" ht="11.25">
      <c r="A102" s="47">
        <v>96</v>
      </c>
      <c r="B102" s="46" t="e">
        <f ca="1">INDIRECT(CONCATENATE("[Draw_H_double.xls]Draw!","D97"))</f>
        <v>#REF!</v>
      </c>
      <c r="C102" s="64" t="e">
        <v>#VALUE!</v>
      </c>
    </row>
    <row r="103" spans="1:3" ht="11.25">
      <c r="A103" s="47">
        <v>97</v>
      </c>
      <c r="B103" s="46" t="e">
        <f ca="1">INDIRECT(CONCATENATE("[Draw_H_double.xls]Draw!","D98"))</f>
        <v>#REF!</v>
      </c>
      <c r="C103" s="64" t="e">
        <v>#VALUE!</v>
      </c>
    </row>
    <row r="104" spans="1:3" ht="11.25">
      <c r="A104" s="47">
        <v>98</v>
      </c>
      <c r="B104" s="46" t="e">
        <f ca="1">INDIRECT(CONCATENATE("[Draw_H_double.xls]Draw!","D99"))</f>
        <v>#REF!</v>
      </c>
      <c r="C104" s="64" t="e">
        <v>#VALUE!</v>
      </c>
    </row>
    <row r="105" spans="1:3" ht="11.25">
      <c r="A105" s="47">
        <v>99</v>
      </c>
      <c r="B105" s="46" t="e">
        <f ca="1">INDIRECT(CONCATENATE("[Draw_H_double.xls]Draw!","D100"))</f>
        <v>#REF!</v>
      </c>
      <c r="C105" s="64" t="e">
        <v>#VALUE!</v>
      </c>
    </row>
    <row r="106" spans="1:3" ht="11.25">
      <c r="A106" s="47">
        <v>100</v>
      </c>
      <c r="B106" s="46" t="e">
        <f ca="1">INDIRECT(CONCATENATE("[Draw_H_double.xls]Draw!","D101"))</f>
        <v>#REF!</v>
      </c>
      <c r="C106" s="64" t="e">
        <v>#VALUE!</v>
      </c>
    </row>
    <row r="107" spans="1:3" ht="11.25">
      <c r="A107" s="47">
        <v>101</v>
      </c>
      <c r="B107" s="46" t="e">
        <f ca="1">INDIRECT(CONCATENATE("[Draw_H_double.xls]Draw!","D102"))</f>
        <v>#REF!</v>
      </c>
      <c r="C107" s="64" t="e">
        <v>#VALUE!</v>
      </c>
    </row>
    <row r="108" spans="1:3" ht="11.25">
      <c r="A108" s="47">
        <v>102</v>
      </c>
      <c r="B108" s="46" t="e">
        <f ca="1">INDIRECT(CONCATENATE("[Draw_H_double.xls]Draw!","D103"))</f>
        <v>#REF!</v>
      </c>
      <c r="C108" s="64" t="e">
        <v>#VALUE!</v>
      </c>
    </row>
    <row r="109" spans="1:3" ht="11.25">
      <c r="A109" s="47">
        <v>103</v>
      </c>
      <c r="B109" s="46" t="e">
        <f ca="1">INDIRECT(CONCATENATE("[Draw_H_double.xls]Draw!","D104"))</f>
        <v>#REF!</v>
      </c>
      <c r="C109" s="64" t="e">
        <v>#VALUE!</v>
      </c>
    </row>
    <row r="110" spans="1:3" ht="11.25">
      <c r="A110" s="47">
        <v>104</v>
      </c>
      <c r="B110" s="46" t="e">
        <f ca="1">INDIRECT(CONCATENATE("[Draw_H_double.xls]Draw!","D105"))</f>
        <v>#REF!</v>
      </c>
      <c r="C110" s="64" t="e">
        <v>#VALUE!</v>
      </c>
    </row>
    <row r="111" spans="1:3" ht="11.25">
      <c r="A111" s="47">
        <v>105</v>
      </c>
      <c r="B111" s="46" t="e">
        <f ca="1">INDIRECT(CONCATENATE("[Draw_H_double.xls]Draw!","D106"))</f>
        <v>#REF!</v>
      </c>
      <c r="C111" s="64" t="e">
        <v>#VALUE!</v>
      </c>
    </row>
    <row r="112" spans="1:3" ht="11.25">
      <c r="A112" s="47">
        <v>106</v>
      </c>
      <c r="B112" s="46" t="e">
        <f ca="1">INDIRECT(CONCATENATE("[Draw_H_double.xls]Draw!","D107"))</f>
        <v>#REF!</v>
      </c>
      <c r="C112" s="64" t="e">
        <v>#VALUE!</v>
      </c>
    </row>
    <row r="113" spans="1:3" ht="11.25">
      <c r="A113" s="47">
        <v>107</v>
      </c>
      <c r="B113" s="46" t="e">
        <f ca="1">INDIRECT(CONCATENATE("[Draw_H_double.xls]Draw!","D108"))</f>
        <v>#REF!</v>
      </c>
      <c r="C113" s="64" t="e">
        <v>#VALUE!</v>
      </c>
    </row>
    <row r="114" spans="1:3" ht="11.25">
      <c r="A114" s="47">
        <v>108</v>
      </c>
      <c r="B114" s="46" t="e">
        <f ca="1">INDIRECT(CONCATENATE("[Draw_H_double.xls]Draw!","D109"))</f>
        <v>#REF!</v>
      </c>
      <c r="C114" s="64" t="e">
        <v>#VALUE!</v>
      </c>
    </row>
    <row r="115" spans="1:3" ht="11.25">
      <c r="A115" s="47">
        <v>109</v>
      </c>
      <c r="B115" s="46" t="e">
        <f ca="1">INDIRECT(CONCATENATE("[Draw_H_double.xls]Draw!","D110"))</f>
        <v>#REF!</v>
      </c>
      <c r="C115" s="64" t="e">
        <v>#VALUE!</v>
      </c>
    </row>
    <row r="116" spans="1:3" ht="11.25">
      <c r="A116" s="47">
        <v>110</v>
      </c>
      <c r="B116" s="46" t="e">
        <f ca="1">INDIRECT(CONCATENATE("[Draw_H_double.xls]Draw!","D111"))</f>
        <v>#REF!</v>
      </c>
      <c r="C116" s="64" t="e">
        <v>#VALUE!</v>
      </c>
    </row>
    <row r="117" spans="1:3" ht="11.25">
      <c r="A117" s="47">
        <v>111</v>
      </c>
      <c r="B117" s="46" t="e">
        <f ca="1">INDIRECT(CONCATENATE("[Draw_H_double.xls]Draw!","D112"))</f>
        <v>#REF!</v>
      </c>
      <c r="C117" s="64" t="e">
        <v>#VALUE!</v>
      </c>
    </row>
    <row r="118" spans="1:3" ht="11.25">
      <c r="A118" s="47">
        <v>112</v>
      </c>
      <c r="B118" s="46" t="e">
        <f ca="1">INDIRECT(CONCATENATE("[Draw_H_double.xls]Draw!","D113"))</f>
        <v>#REF!</v>
      </c>
      <c r="C118" s="64" t="e">
        <v>#VALUE!</v>
      </c>
    </row>
    <row r="119" spans="1:3" ht="11.25">
      <c r="A119" s="47">
        <v>113</v>
      </c>
      <c r="B119" s="46" t="e">
        <f ca="1">INDIRECT(CONCATENATE("[Draw_H_double.xls]Draw!","D114"))</f>
        <v>#REF!</v>
      </c>
      <c r="C119" s="64" t="e">
        <v>#VALUE!</v>
      </c>
    </row>
    <row r="120" spans="1:3" ht="11.25">
      <c r="A120" s="47">
        <v>114</v>
      </c>
      <c r="B120" s="46" t="e">
        <f ca="1">INDIRECT(CONCATENATE("[Draw_H_double.xls]Draw!","D115"))</f>
        <v>#REF!</v>
      </c>
      <c r="C120" s="64" t="e">
        <v>#VALUE!</v>
      </c>
    </row>
    <row r="121" spans="1:3" ht="11.25">
      <c r="A121" s="47">
        <v>115</v>
      </c>
      <c r="B121" s="46" t="e">
        <f ca="1">INDIRECT(CONCATENATE("[Draw_H_double.xls]Draw!","D116"))</f>
        <v>#REF!</v>
      </c>
      <c r="C121" s="64" t="e">
        <v>#VALUE!</v>
      </c>
    </row>
    <row r="122" spans="1:3" ht="11.25">
      <c r="A122" s="47">
        <v>116</v>
      </c>
      <c r="B122" s="46" t="e">
        <f ca="1">INDIRECT(CONCATENATE("[Draw_H_double.xls]Draw!","D117"))</f>
        <v>#REF!</v>
      </c>
      <c r="C122" s="64" t="e">
        <v>#VALUE!</v>
      </c>
    </row>
    <row r="123" spans="1:3" ht="11.25">
      <c r="A123" s="47">
        <v>117</v>
      </c>
      <c r="B123" s="46" t="e">
        <f ca="1">INDIRECT(CONCATENATE("[Draw_H_double.xls]Draw!","D118"))</f>
        <v>#REF!</v>
      </c>
      <c r="C123" s="64" t="e">
        <v>#VALUE!</v>
      </c>
    </row>
    <row r="124" spans="1:3" ht="11.25">
      <c r="A124" s="47">
        <v>118</v>
      </c>
      <c r="B124" s="46" t="e">
        <f ca="1">INDIRECT(CONCATENATE("[Draw_H_double.xls]Draw!","D119"))</f>
        <v>#REF!</v>
      </c>
      <c r="C124" s="64" t="e">
        <v>#VALUE!</v>
      </c>
    </row>
    <row r="125" spans="1:3" ht="11.25">
      <c r="A125" s="47">
        <v>119</v>
      </c>
      <c r="B125" s="46" t="e">
        <f ca="1">INDIRECT(CONCATENATE("[Draw_H_double.xls]Draw!","D120"))</f>
        <v>#REF!</v>
      </c>
      <c r="C125" s="64" t="e">
        <v>#VALUE!</v>
      </c>
    </row>
    <row r="126" spans="1:3" ht="11.25">
      <c r="A126" s="47">
        <v>120</v>
      </c>
      <c r="B126" s="46" t="e">
        <f ca="1">INDIRECT(CONCATENATE("[Draw_H_double.xls]Draw!","D121"))</f>
        <v>#REF!</v>
      </c>
      <c r="C126" s="64" t="e">
        <v>#VALUE!</v>
      </c>
    </row>
    <row r="127" spans="1:3" ht="11.25">
      <c r="A127" s="47">
        <v>121</v>
      </c>
      <c r="B127" s="46" t="e">
        <f ca="1">INDIRECT(CONCATENATE("[Draw_H_double.xls]Draw!","D122"))</f>
        <v>#REF!</v>
      </c>
      <c r="C127" s="64" t="e">
        <v>#VALUE!</v>
      </c>
    </row>
    <row r="128" spans="1:3" ht="11.25">
      <c r="A128" s="47">
        <v>122</v>
      </c>
      <c r="B128" s="46" t="e">
        <f ca="1">INDIRECT(CONCATENATE("[Draw_H_double.xls]Draw!","D123"))</f>
        <v>#REF!</v>
      </c>
      <c r="C128" s="64" t="e">
        <v>#VALUE!</v>
      </c>
    </row>
    <row r="129" spans="1:3" ht="11.25">
      <c r="A129" s="47">
        <v>123</v>
      </c>
      <c r="B129" s="46" t="e">
        <f ca="1">INDIRECT(CONCATENATE("[Draw_H_double.xls]Draw!","D124"))</f>
        <v>#REF!</v>
      </c>
      <c r="C129" s="64" t="e">
        <v>#VALUE!</v>
      </c>
    </row>
    <row r="130" spans="1:3" ht="11.25">
      <c r="A130" s="47">
        <v>124</v>
      </c>
      <c r="B130" s="46" t="e">
        <f ca="1">INDIRECT(CONCATENATE("[Draw_H_double.xls]Draw!","D125"))</f>
        <v>#REF!</v>
      </c>
      <c r="C130" s="64" t="e">
        <v>#VALUE!</v>
      </c>
    </row>
    <row r="131" spans="1:3" ht="11.25">
      <c r="A131" s="47">
        <v>125</v>
      </c>
      <c r="B131" s="46" t="e">
        <f ca="1">INDIRECT(CONCATENATE("[Draw_H_double.xls]Draw!","D126"))</f>
        <v>#REF!</v>
      </c>
      <c r="C131" s="64" t="e">
        <v>#VALUE!</v>
      </c>
    </row>
    <row r="132" spans="1:3" ht="11.25">
      <c r="A132" s="47">
        <v>126</v>
      </c>
      <c r="B132" s="46" t="e">
        <f ca="1">INDIRECT(CONCATENATE("[Draw_H_double.xls]Draw!","D127"))</f>
        <v>#REF!</v>
      </c>
      <c r="C132" s="64" t="e">
        <v>#VALUE!</v>
      </c>
    </row>
    <row r="133" spans="1:3" ht="11.25">
      <c r="A133" s="47">
        <v>127</v>
      </c>
      <c r="B133" s="46" t="e">
        <f ca="1">INDIRECT(CONCATENATE("[Draw_H_double.xls]Draw!","D128"))</f>
        <v>#REF!</v>
      </c>
      <c r="C133" s="64" t="e">
        <v>#VALUE!</v>
      </c>
    </row>
    <row r="134" spans="1:3" ht="11.25">
      <c r="A134" s="47">
        <v>128</v>
      </c>
      <c r="B134" s="46" t="e">
        <f ca="1">INDIRECT(CONCATENATE("[Draw_H_double.xls]Draw!","D129"))</f>
        <v>#REF!</v>
      </c>
      <c r="C134" s="64" t="e">
        <v>#VALUE!</v>
      </c>
    </row>
  </sheetData>
  <sheetProtection/>
  <printOptions/>
  <pageMargins left="0.787401575" right="0.787401575" top="0.984251969" bottom="0.984251969"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sheetPr codeName="List45">
    <tabColor indexed="55"/>
  </sheetPr>
  <dimension ref="A1:O131"/>
  <sheetViews>
    <sheetView view="pageBreakPreview" zoomScaleSheetLayoutView="100" zoomScalePageLayoutView="0" workbookViewId="0" topLeftCell="A1">
      <selection activeCell="H4" sqref="H4:K131"/>
    </sheetView>
  </sheetViews>
  <sheetFormatPr defaultColWidth="9.00390625" defaultRowHeight="12.75"/>
  <cols>
    <col min="1" max="1" width="5.375" style="172" customWidth="1"/>
    <col min="2" max="2" width="4.00390625" style="163" customWidth="1"/>
    <col min="3" max="3" width="16.75390625" style="150" customWidth="1"/>
    <col min="4" max="4" width="21.875" style="150" customWidth="1"/>
    <col min="5" max="5" width="4.375" style="173" customWidth="1"/>
    <col min="6" max="6" width="6.75390625" style="150" customWidth="1"/>
    <col min="7" max="7" width="4.75390625" style="150" customWidth="1"/>
    <col min="8" max="8" width="5.75390625" style="150" customWidth="1"/>
    <col min="9" max="9" width="4.875" style="150" customWidth="1"/>
    <col min="10" max="10" width="15.125" style="150" customWidth="1"/>
    <col min="11" max="11" width="11.125" style="150" customWidth="1"/>
    <col min="12" max="13" width="0.12890625" style="150" customWidth="1"/>
    <col min="14" max="14" width="5.625" style="150" customWidth="1"/>
    <col min="15" max="15" width="5.125" style="205" customWidth="1"/>
    <col min="16" max="16384" width="9.125" style="150" customWidth="1"/>
  </cols>
  <sheetData>
    <row r="1" spans="1:15" ht="20.25">
      <c r="A1" s="323" t="s">
        <v>30</v>
      </c>
      <c r="B1" s="323"/>
      <c r="C1" s="323"/>
      <c r="D1" s="323"/>
      <c r="E1" s="323"/>
      <c r="F1" s="150">
        <f>COUNTIF(F4:F131,1)</f>
        <v>0</v>
      </c>
      <c r="O1" s="152"/>
    </row>
    <row r="2" spans="1:15" s="164" customFormat="1" ht="16.5" customHeight="1" thickBot="1">
      <c r="A2" s="169"/>
      <c r="B2" s="170"/>
      <c r="C2" s="171" t="s">
        <v>0</v>
      </c>
      <c r="D2" s="171" t="s">
        <v>3</v>
      </c>
      <c r="E2" s="171" t="s">
        <v>2</v>
      </c>
      <c r="O2" s="205"/>
    </row>
    <row r="3" spans="8:14" ht="12" customHeight="1" thickTop="1">
      <c r="H3" s="174">
        <f>IF(E3="","",E3)</f>
      </c>
      <c r="I3" s="174">
        <f>IF(E3="","",B3)</f>
      </c>
      <c r="J3" s="174">
        <f>IF(E3="","",D3)</f>
      </c>
      <c r="K3" s="174">
        <f>IF(E3="","",C3)</f>
      </c>
      <c r="L3" s="165"/>
      <c r="M3" s="165"/>
      <c r="N3" s="174">
        <f>O3</f>
        <v>0</v>
      </c>
    </row>
    <row r="4" spans="1:15" ht="12.75">
      <c r="A4" s="172">
        <v>1</v>
      </c>
      <c r="B4" s="181" t="e">
        <f>#REF!</f>
        <v>#REF!</v>
      </c>
      <c r="C4" s="178" t="e">
        <f>#REF!</f>
        <v>#REF!</v>
      </c>
      <c r="D4" s="178" t="e">
        <f>#REF!</f>
        <v>#REF!</v>
      </c>
      <c r="E4" s="166" t="e">
        <f>#REF!</f>
        <v>#REF!</v>
      </c>
      <c r="F4" s="150" t="e">
        <f>IF(B4="","",1)</f>
        <v>#REF!</v>
      </c>
      <c r="H4" s="174">
        <v>19</v>
      </c>
      <c r="I4" s="174">
        <v>19</v>
      </c>
      <c r="J4" s="174" t="s">
        <v>246</v>
      </c>
      <c r="K4" s="174" t="s">
        <v>159</v>
      </c>
      <c r="L4" s="165"/>
      <c r="M4" s="165"/>
      <c r="N4" s="174" t="e">
        <f aca="true" t="shared" si="0" ref="N4:N67">O4</f>
        <v>#REF!</v>
      </c>
      <c r="O4" s="205" t="e">
        <f>IF(AND(#REF!=4,#REF!=4),"16",IF(AND(#REF!=4,#REF!=16),"70",IF(AND(#REF!=4,#REF!=8),"40",IF(AND(#REF!=5,#REF!=4),"20",IF(AND(#REF!=5,#REF!=8),"50","")))))</f>
        <v>#REF!</v>
      </c>
    </row>
    <row r="5" spans="1:15" ht="12.75">
      <c r="A5" s="172">
        <v>2</v>
      </c>
      <c r="B5" s="181" t="e">
        <f>#REF!</f>
        <v>#REF!</v>
      </c>
      <c r="C5" s="178" t="e">
        <f>#REF!</f>
        <v>#REF!</v>
      </c>
      <c r="D5" s="178" t="e">
        <f>#REF!</f>
        <v>#REF!</v>
      </c>
      <c r="E5" s="166" t="e">
        <f>#REF!</f>
        <v>#REF!</v>
      </c>
      <c r="F5" s="150" t="e">
        <f aca="true" t="shared" si="1" ref="F5:F68">IF(B5="","",1)</f>
        <v>#REF!</v>
      </c>
      <c r="H5" s="174">
        <v>20</v>
      </c>
      <c r="I5" s="174">
        <v>20</v>
      </c>
      <c r="J5" s="174" t="s">
        <v>123</v>
      </c>
      <c r="K5" s="174" t="s">
        <v>160</v>
      </c>
      <c r="L5" s="165"/>
      <c r="M5" s="165"/>
      <c r="N5" s="174" t="e">
        <f t="shared" si="0"/>
        <v>#REF!</v>
      </c>
      <c r="O5" s="205" t="e">
        <f>IF(AND(#REF!=4,#REF!=4),"15",IF(AND(#REF!=4,#REF!=16),"69",IF(AND(#REF!=4,#REF!=8),"39",IF(AND(#REF!=5,#REF!=4),"19",IF(AND(#REF!=5,#REF!=8),"49","")))))</f>
        <v>#REF!</v>
      </c>
    </row>
    <row r="6" spans="1:15" ht="12.75">
      <c r="A6" s="172">
        <v>3</v>
      </c>
      <c r="B6" s="181" t="e">
        <f>#REF!</f>
        <v>#REF!</v>
      </c>
      <c r="C6" s="178" t="e">
        <f>#REF!</f>
        <v>#REF!</v>
      </c>
      <c r="D6" s="178" t="e">
        <f>#REF!</f>
        <v>#REF!</v>
      </c>
      <c r="E6" s="166" t="e">
        <f>#REF!</f>
        <v>#REF!</v>
      </c>
      <c r="F6" s="150" t="e">
        <f t="shared" si="1"/>
        <v>#REF!</v>
      </c>
      <c r="H6" s="174">
        <v>21</v>
      </c>
      <c r="I6" s="174">
        <v>21</v>
      </c>
      <c r="J6" s="174" t="s">
        <v>35</v>
      </c>
      <c r="K6" s="174" t="s">
        <v>161</v>
      </c>
      <c r="L6" s="165"/>
      <c r="M6" s="165"/>
      <c r="N6" s="174" t="e">
        <f t="shared" si="0"/>
        <v>#REF!</v>
      </c>
      <c r="O6" s="205" t="e">
        <f>IF(AND(#REF!=4,#REF!=4),"14",IF(AND(#REF!=4,#REF!=16),"68",IF(AND(#REF!=4,#REF!=8),"38",IF(AND(#REF!=5,#REF!=4),"18",IF(AND(#REF!=5,#REF!=8),"48","")))))</f>
        <v>#REF!</v>
      </c>
    </row>
    <row r="7" spans="1:15" ht="12.75">
      <c r="A7" s="172">
        <v>4</v>
      </c>
      <c r="B7" s="181" t="e">
        <f>#REF!</f>
        <v>#REF!</v>
      </c>
      <c r="C7" s="178" t="e">
        <f>#REF!</f>
        <v>#REF!</v>
      </c>
      <c r="D7" s="178" t="e">
        <f>#REF!</f>
        <v>#REF!</v>
      </c>
      <c r="E7" s="166" t="e">
        <f>#REF!</f>
        <v>#REF!</v>
      </c>
      <c r="F7" s="150" t="e">
        <f t="shared" si="1"/>
        <v>#REF!</v>
      </c>
      <c r="H7" s="174">
        <v>22</v>
      </c>
      <c r="I7" s="174">
        <v>22</v>
      </c>
      <c r="J7" s="174" t="s">
        <v>124</v>
      </c>
      <c r="K7" s="174" t="s">
        <v>162</v>
      </c>
      <c r="L7" s="165"/>
      <c r="M7" s="165"/>
      <c r="N7" s="174" t="e">
        <f t="shared" si="0"/>
        <v>#REF!</v>
      </c>
      <c r="O7" s="205" t="e">
        <f>IF(AND(#REF!=4,#REF!=4),"13",IF(AND(#REF!=4,#REF!=16),"67",IF(AND(#REF!=4,#REF!=8),"37",IF(AND(#REF!=5,#REF!=4),"17",IF(AND(#REF!=5,#REF!=8),"47","")))))</f>
        <v>#REF!</v>
      </c>
    </row>
    <row r="8" spans="1:15" ht="12.75">
      <c r="A8" s="172">
        <v>5</v>
      </c>
      <c r="B8" s="181" t="e">
        <f>#REF!</f>
        <v>#REF!</v>
      </c>
      <c r="C8" s="178" t="e">
        <f>#REF!</f>
        <v>#REF!</v>
      </c>
      <c r="D8" s="178" t="e">
        <f>#REF!</f>
        <v>#REF!</v>
      </c>
      <c r="E8" s="166" t="e">
        <f>#REF!</f>
        <v>#REF!</v>
      </c>
      <c r="F8" s="150" t="e">
        <f t="shared" si="1"/>
        <v>#REF!</v>
      </c>
      <c r="H8" s="174">
        <v>25</v>
      </c>
      <c r="I8" s="174">
        <v>25</v>
      </c>
      <c r="J8" s="174" t="s">
        <v>251</v>
      </c>
      <c r="K8" s="174" t="s">
        <v>164</v>
      </c>
      <c r="L8" s="165"/>
      <c r="M8" s="165"/>
      <c r="N8" s="174" t="e">
        <f t="shared" si="0"/>
        <v>#REF!</v>
      </c>
      <c r="O8" s="205" t="e">
        <f>IF(AND(#REF!=4,#REF!=4),"5",IF(AND(#REF!=4,#REF!=16),"66",IF(AND(#REF!=4,#REF!=8),"36",IF(AND(#REF!=5,#REF!=4),"10",IF(AND(#REF!=5,#REF!=8),"46","")))))</f>
        <v>#REF!</v>
      </c>
    </row>
    <row r="9" spans="1:15" ht="12.75">
      <c r="A9" s="172">
        <v>6</v>
      </c>
      <c r="B9" s="181" t="e">
        <f>#REF!</f>
        <v>#REF!</v>
      </c>
      <c r="C9" s="178" t="e">
        <f>#REF!</f>
        <v>#REF!</v>
      </c>
      <c r="D9" s="178" t="e">
        <f>#REF!</f>
        <v>#REF!</v>
      </c>
      <c r="E9" s="166" t="e">
        <f>#REF!</f>
        <v>#REF!</v>
      </c>
      <c r="F9" s="150" t="e">
        <f t="shared" si="1"/>
        <v>#REF!</v>
      </c>
      <c r="H9" s="174">
        <v>26</v>
      </c>
      <c r="I9" s="174">
        <v>26</v>
      </c>
      <c r="J9" s="174" t="s">
        <v>247</v>
      </c>
      <c r="K9" s="174" t="s">
        <v>165</v>
      </c>
      <c r="L9" s="165"/>
      <c r="M9" s="165"/>
      <c r="N9" s="174" t="e">
        <f t="shared" si="0"/>
        <v>#REF!</v>
      </c>
      <c r="O9" s="205" t="e">
        <f>IF(AND(#REF!=4,#REF!=4),"5",IF(AND(#REF!=4,#REF!=16),"65",IF(AND(#REF!=4,#REF!=8),"35",IF(AND(#REF!=5,#REF!=4),"10",IF(AND(#REF!=5,#REF!=8),"45","")))))</f>
        <v>#REF!</v>
      </c>
    </row>
    <row r="10" spans="1:15" ht="12.75">
      <c r="A10" s="172">
        <v>7</v>
      </c>
      <c r="B10" s="181" t="e">
        <f>#REF!</f>
        <v>#REF!</v>
      </c>
      <c r="C10" s="178" t="e">
        <f>#REF!</f>
        <v>#REF!</v>
      </c>
      <c r="D10" s="178" t="e">
        <f>#REF!</f>
        <v>#REF!</v>
      </c>
      <c r="E10" s="166" t="e">
        <f>#REF!</f>
        <v>#REF!</v>
      </c>
      <c r="F10" s="150" t="e">
        <f t="shared" si="1"/>
        <v>#REF!</v>
      </c>
      <c r="H10" s="174">
        <v>28</v>
      </c>
      <c r="I10" s="174">
        <v>28</v>
      </c>
      <c r="J10" s="174" t="s">
        <v>123</v>
      </c>
      <c r="K10" s="174" t="s">
        <v>166</v>
      </c>
      <c r="L10" s="165"/>
      <c r="M10" s="165"/>
      <c r="N10" s="174" t="e">
        <f t="shared" si="0"/>
        <v>#REF!</v>
      </c>
      <c r="O10" s="205" t="e">
        <f>IF(AND(#REF!=4,#REF!=4),"5",IF(AND(#REF!=4,#REF!=16),"64",IF(AND(#REF!=4,#REF!=8),"34",IF(AND(#REF!=5,#REF!=4),"10",IF(AND(#REF!=5,#REF!=8),"44","")))))</f>
        <v>#REF!</v>
      </c>
    </row>
    <row r="11" spans="1:15" ht="12.75">
      <c r="A11" s="172">
        <v>8</v>
      </c>
      <c r="B11" s="181" t="e">
        <f>#REF!</f>
        <v>#REF!</v>
      </c>
      <c r="C11" s="178" t="e">
        <f>#REF!</f>
        <v>#REF!</v>
      </c>
      <c r="D11" s="178" t="e">
        <f>#REF!</f>
        <v>#REF!</v>
      </c>
      <c r="E11" s="166" t="e">
        <f>#REF!</f>
        <v>#REF!</v>
      </c>
      <c r="F11" s="150" t="e">
        <f t="shared" si="1"/>
        <v>#REF!</v>
      </c>
      <c r="H11" s="174">
        <v>29</v>
      </c>
      <c r="I11" s="174">
        <v>29</v>
      </c>
      <c r="J11" s="174" t="s">
        <v>96</v>
      </c>
      <c r="K11" s="174" t="s">
        <v>167</v>
      </c>
      <c r="L11" s="165"/>
      <c r="M11" s="165"/>
      <c r="N11" s="174" t="e">
        <f t="shared" si="0"/>
        <v>#REF!</v>
      </c>
      <c r="O11" s="205" t="e">
        <f>IF(AND(#REF!=4,#REF!=4),"5",IF(AND(#REF!=4,#REF!=16),"63",IF(AND(#REF!=4,#REF!=8),"33",IF(AND(#REF!=5,#REF!=4),"10",IF(AND(#REF!=5,#REF!=8),"43","")))))</f>
        <v>#REF!</v>
      </c>
    </row>
    <row r="12" spans="1:15" ht="12.75">
      <c r="A12" s="172">
        <v>9</v>
      </c>
      <c r="B12" s="181" t="e">
        <f>#REF!</f>
        <v>#REF!</v>
      </c>
      <c r="C12" s="178" t="e">
        <f>#REF!</f>
        <v>#REF!</v>
      </c>
      <c r="D12" s="178" t="e">
        <f>#REF!</f>
        <v>#REF!</v>
      </c>
      <c r="E12" s="166" t="e">
        <f>#REF!</f>
        <v>#REF!</v>
      </c>
      <c r="F12" s="150" t="e">
        <f t="shared" si="1"/>
        <v>#REF!</v>
      </c>
      <c r="H12" s="174">
        <v>30</v>
      </c>
      <c r="I12" s="174">
        <v>30</v>
      </c>
      <c r="J12" s="174" t="s">
        <v>247</v>
      </c>
      <c r="K12" s="174" t="s">
        <v>168</v>
      </c>
      <c r="L12" s="165"/>
      <c r="M12" s="165"/>
      <c r="N12" s="174" t="e">
        <f t="shared" si="0"/>
        <v>#REF!</v>
      </c>
      <c r="O12" s="205" t="e">
        <f>IF(AND(#REF!=4,#REF!=4),"10",IF(AND(#REF!=4,#REF!=16),"62",IF(AND(#REF!=4,#REF!=8),"20",IF(AND(#REF!=5,#REF!=4),"15",IF(AND(#REF!=5,#REF!=8),"5","")))))</f>
        <v>#REF!</v>
      </c>
    </row>
    <row r="13" spans="1:15" ht="12.75">
      <c r="A13" s="172">
        <v>10</v>
      </c>
      <c r="B13" s="181" t="e">
        <f>#REF!</f>
        <v>#REF!</v>
      </c>
      <c r="C13" s="178" t="e">
        <f>#REF!</f>
        <v>#REF!</v>
      </c>
      <c r="D13" s="178" t="e">
        <f>#REF!</f>
        <v>#REF!</v>
      </c>
      <c r="E13" s="166" t="e">
        <f>#REF!</f>
        <v>#REF!</v>
      </c>
      <c r="F13" s="150" t="e">
        <f t="shared" si="1"/>
        <v>#REF!</v>
      </c>
      <c r="H13" s="174">
        <v>31</v>
      </c>
      <c r="I13" s="174">
        <v>31</v>
      </c>
      <c r="J13" s="174" t="s">
        <v>252</v>
      </c>
      <c r="K13" s="174" t="s">
        <v>169</v>
      </c>
      <c r="L13" s="165"/>
      <c r="M13" s="165"/>
      <c r="N13" s="174" t="e">
        <f t="shared" si="0"/>
        <v>#REF!</v>
      </c>
      <c r="O13" s="205" t="e">
        <f>IF(AND(#REF!=4,#REF!=4),"10",IF(AND(#REF!=4,#REF!=16),"61",IF(AND(#REF!=4,#REF!=8),"20",IF(AND(#REF!=5,#REF!=4),"15",IF(AND(#REF!=5,#REF!=8),"5","")))))</f>
        <v>#REF!</v>
      </c>
    </row>
    <row r="14" spans="1:15" ht="12.75">
      <c r="A14" s="172">
        <v>11</v>
      </c>
      <c r="B14" s="181" t="e">
        <f>#REF!</f>
        <v>#REF!</v>
      </c>
      <c r="C14" s="178" t="e">
        <f>#REF!</f>
        <v>#REF!</v>
      </c>
      <c r="D14" s="178" t="e">
        <f>#REF!</f>
        <v>#REF!</v>
      </c>
      <c r="E14" s="166" t="e">
        <f>#REF!</f>
        <v>#REF!</v>
      </c>
      <c r="F14" s="150" t="e">
        <f t="shared" si="1"/>
        <v>#REF!</v>
      </c>
      <c r="H14" s="174">
        <v>32</v>
      </c>
      <c r="I14" s="174">
        <v>32</v>
      </c>
      <c r="J14" s="174" t="s">
        <v>126</v>
      </c>
      <c r="K14" s="174" t="s">
        <v>170</v>
      </c>
      <c r="L14" s="165"/>
      <c r="M14" s="165"/>
      <c r="N14" s="174" t="e">
        <f t="shared" si="0"/>
        <v>#REF!</v>
      </c>
      <c r="O14" s="205" t="e">
        <f>IF(AND(#REF!=4,#REF!=4),"10",IF(AND(#REF!=4,#REF!=16),"60",IF(AND(#REF!=4,#REF!=8),"20",IF(AND(#REF!=5,#REF!=4),"15",IF(AND(#REF!=5,#REF!=8),"5","")))))</f>
        <v>#REF!</v>
      </c>
    </row>
    <row r="15" spans="1:15" ht="12.75">
      <c r="A15" s="172">
        <v>12</v>
      </c>
      <c r="B15" s="181" t="e">
        <f>#REF!</f>
        <v>#REF!</v>
      </c>
      <c r="C15" s="178" t="e">
        <f>#REF!</f>
        <v>#REF!</v>
      </c>
      <c r="D15" s="178" t="e">
        <f>#REF!</f>
        <v>#REF!</v>
      </c>
      <c r="E15" s="166" t="e">
        <f>#REF!</f>
        <v>#REF!</v>
      </c>
      <c r="F15" s="150" t="e">
        <f t="shared" si="1"/>
        <v>#REF!</v>
      </c>
      <c r="H15" s="174">
        <v>33</v>
      </c>
      <c r="I15" s="174">
        <v>33</v>
      </c>
      <c r="J15" s="174" t="s">
        <v>79</v>
      </c>
      <c r="K15" s="174" t="s">
        <v>171</v>
      </c>
      <c r="L15" s="165"/>
      <c r="M15" s="165"/>
      <c r="N15" s="174" t="e">
        <f t="shared" si="0"/>
        <v>#REF!</v>
      </c>
      <c r="O15" s="205" t="e">
        <f>IF(AND(#REF!=4,#REF!=4),"10",IF(AND(#REF!=4,#REF!=16),"59",IF(AND(#REF!=4,#REF!=8),"20",IF(AND(#REF!=5,#REF!=4),"15",IF(AND(#REF!=5,#REF!=8),"5","")))))</f>
        <v>#REF!</v>
      </c>
    </row>
    <row r="16" spans="1:15" ht="12.75">
      <c r="A16" s="172">
        <v>13</v>
      </c>
      <c r="B16" s="181" t="e">
        <f>#REF!</f>
        <v>#REF!</v>
      </c>
      <c r="C16" s="178" t="e">
        <f>#REF!</f>
        <v>#REF!</v>
      </c>
      <c r="D16" s="178" t="e">
        <f>#REF!</f>
        <v>#REF!</v>
      </c>
      <c r="E16" s="166" t="e">
        <f>#REF!</f>
        <v>#REF!</v>
      </c>
      <c r="F16" s="150" t="e">
        <f t="shared" si="1"/>
        <v>#REF!</v>
      </c>
      <c r="H16" s="174">
        <v>36</v>
      </c>
      <c r="I16" s="174">
        <v>36</v>
      </c>
      <c r="J16" s="174" t="s">
        <v>123</v>
      </c>
      <c r="K16" s="174" t="s">
        <v>172</v>
      </c>
      <c r="L16" s="165"/>
      <c r="M16" s="165"/>
      <c r="N16" s="174" t="e">
        <f t="shared" si="0"/>
        <v>#REF!</v>
      </c>
      <c r="O16" s="205" t="e">
        <f>IF(AND(#REF!=4,#REF!=4),"3",IF(AND(#REF!=4,#REF!=16),"58",IF(AND(#REF!=4,#REF!=8),"20",IF(AND(#REF!=5,#REF!=4),"15",IF(AND(#REF!=5,#REF!=8),"5","")))))</f>
        <v>#REF!</v>
      </c>
    </row>
    <row r="17" spans="1:15" ht="12.75">
      <c r="A17" s="172">
        <v>14</v>
      </c>
      <c r="B17" s="181" t="e">
        <f>#REF!</f>
        <v>#REF!</v>
      </c>
      <c r="C17" s="178" t="e">
        <f>#REF!</f>
        <v>#REF!</v>
      </c>
      <c r="D17" s="178" t="e">
        <f>#REF!</f>
        <v>#REF!</v>
      </c>
      <c r="E17" s="166" t="e">
        <f>#REF!</f>
        <v>#REF!</v>
      </c>
      <c r="F17" s="150" t="e">
        <f t="shared" si="1"/>
        <v>#REF!</v>
      </c>
      <c r="H17" s="174">
        <v>37</v>
      </c>
      <c r="I17" s="174">
        <v>37</v>
      </c>
      <c r="J17" s="174" t="s">
        <v>247</v>
      </c>
      <c r="K17" s="174" t="s">
        <v>173</v>
      </c>
      <c r="L17" s="165"/>
      <c r="M17" s="165"/>
      <c r="N17" s="174" t="e">
        <f t="shared" si="0"/>
        <v>#REF!</v>
      </c>
      <c r="O17" s="205" t="e">
        <f>IF(AND(#REF!=4,#REF!=4),"3",IF(AND(#REF!=4,#REF!=16),"57",IF(AND(#REF!=4,#REF!=8),"20",IF(AND(#REF!=5,#REF!=4),"15",IF(AND(#REF!=5,#REF!=8),"5","")))))</f>
        <v>#REF!</v>
      </c>
    </row>
    <row r="18" spans="1:15" ht="12.75">
      <c r="A18" s="172">
        <v>15</v>
      </c>
      <c r="B18" s="181" t="e">
        <f>#REF!</f>
        <v>#REF!</v>
      </c>
      <c r="C18" s="178" t="e">
        <f>#REF!</f>
        <v>#REF!</v>
      </c>
      <c r="D18" s="178" t="e">
        <f>#REF!</f>
        <v>#REF!</v>
      </c>
      <c r="E18" s="166" t="e">
        <f>#REF!</f>
        <v>#REF!</v>
      </c>
      <c r="F18" s="150" t="e">
        <f t="shared" si="1"/>
        <v>#REF!</v>
      </c>
      <c r="H18" s="174">
        <v>38</v>
      </c>
      <c r="I18" s="174">
        <v>38</v>
      </c>
      <c r="J18" s="174" t="s">
        <v>253</v>
      </c>
      <c r="K18" s="174" t="s">
        <v>174</v>
      </c>
      <c r="L18" s="165"/>
      <c r="M18" s="165"/>
      <c r="N18" s="174" t="e">
        <f t="shared" si="0"/>
        <v>#REF!</v>
      </c>
      <c r="O18" s="205" t="e">
        <f>IF(AND(#REF!=4,#REF!=4),"3",IF(AND(#REF!=4,#REF!=16),"56",IF(AND(#REF!=4,#REF!=8),"20",IF(AND(#REF!=5,#REF!=4),"15",IF(AND(#REF!=5,#REF!=8),"5","")))))</f>
        <v>#REF!</v>
      </c>
    </row>
    <row r="19" spans="1:15" ht="12.75">
      <c r="A19" s="172">
        <v>16</v>
      </c>
      <c r="B19" s="181" t="e">
        <f>#REF!</f>
        <v>#REF!</v>
      </c>
      <c r="C19" s="178" t="e">
        <f>#REF!</f>
        <v>#REF!</v>
      </c>
      <c r="D19" s="178" t="e">
        <f>#REF!</f>
        <v>#REF!</v>
      </c>
      <c r="E19" s="166" t="e">
        <f>#REF!</f>
        <v>#REF!</v>
      </c>
      <c r="F19" s="150" t="e">
        <f t="shared" si="1"/>
        <v>#REF!</v>
      </c>
      <c r="H19" s="174">
        <v>39</v>
      </c>
      <c r="I19" s="174">
        <v>39</v>
      </c>
      <c r="J19" s="174" t="s">
        <v>254</v>
      </c>
      <c r="K19" s="174" t="s">
        <v>175</v>
      </c>
      <c r="L19" s="165"/>
      <c r="M19" s="165"/>
      <c r="N19" s="174" t="e">
        <f t="shared" si="0"/>
        <v>#REF!</v>
      </c>
      <c r="O19" s="205" t="e">
        <f>IF(AND(#REF!=4,#REF!=4),"3",IF(AND(#REF!=4,#REF!=16),"55",IF(AND(#REF!=4,#REF!=8),"20",IF(AND(#REF!=5,#REF!=4),"15",IF(AND(#REF!=5,#REF!=8),"5","")))))</f>
        <v>#REF!</v>
      </c>
    </row>
    <row r="20" spans="1:15" ht="12.75">
      <c r="A20" s="172">
        <v>17</v>
      </c>
      <c r="B20" s="181" t="e">
        <f>#REF!</f>
        <v>#REF!</v>
      </c>
      <c r="C20" s="178" t="e">
        <f>#REF!</f>
        <v>#REF!</v>
      </c>
      <c r="D20" s="178" t="e">
        <f>#REF!</f>
        <v>#REF!</v>
      </c>
      <c r="E20" s="166" t="e">
        <f>#REF!</f>
        <v>#REF!</v>
      </c>
      <c r="F20" s="150" t="e">
        <f t="shared" si="1"/>
        <v>#REF!</v>
      </c>
      <c r="H20" s="174">
        <v>40</v>
      </c>
      <c r="I20" s="174">
        <v>40</v>
      </c>
      <c r="J20" s="174" t="s">
        <v>255</v>
      </c>
      <c r="K20" s="174" t="s">
        <v>176</v>
      </c>
      <c r="L20" s="165"/>
      <c r="M20" s="165"/>
      <c r="N20" s="174" t="e">
        <f t="shared" si="0"/>
        <v>#REF!</v>
      </c>
      <c r="O20" s="205" t="e">
        <f>IF(AND(#REF!=4,#REF!=16),"30",IF(AND(#REF!=4,#REF!=8),"30",IF(AND(#REF!=5,#REF!=4),"15",IF(AND(#REF!=5,#REF!=8),"20",""))))</f>
        <v>#REF!</v>
      </c>
    </row>
    <row r="21" spans="1:15" ht="12.75">
      <c r="A21" s="172">
        <v>18</v>
      </c>
      <c r="B21" s="181" t="e">
        <f>#REF!</f>
        <v>#REF!</v>
      </c>
      <c r="C21" s="178" t="e">
        <f>#REF!</f>
        <v>#REF!</v>
      </c>
      <c r="D21" s="178" t="e">
        <f>#REF!</f>
        <v>#REF!</v>
      </c>
      <c r="E21" s="166" t="e">
        <f>#REF!</f>
        <v>#REF!</v>
      </c>
      <c r="F21" s="150" t="e">
        <f t="shared" si="1"/>
        <v>#REF!</v>
      </c>
      <c r="H21" s="174">
        <v>41</v>
      </c>
      <c r="I21" s="174">
        <v>41</v>
      </c>
      <c r="J21" s="174" t="s">
        <v>247</v>
      </c>
      <c r="K21" s="174" t="s">
        <v>177</v>
      </c>
      <c r="L21" s="165"/>
      <c r="M21" s="165"/>
      <c r="N21" s="174" t="e">
        <f t="shared" si="0"/>
        <v>#REF!</v>
      </c>
      <c r="O21" s="205" t="e">
        <f>IF(AND(#REF!=4,#REF!=16),"30",IF(AND(#REF!=4,#REF!=8),"30",IF(AND(#REF!=5,#REF!=4),"15",IF(AND(#REF!=5,#REF!=8),"20",""))))</f>
        <v>#REF!</v>
      </c>
    </row>
    <row r="22" spans="1:15" ht="12.75">
      <c r="A22" s="172">
        <v>19</v>
      </c>
      <c r="B22" s="181" t="e">
        <f>#REF!</f>
        <v>#REF!</v>
      </c>
      <c r="C22" s="178" t="e">
        <f>#REF!</f>
        <v>#REF!</v>
      </c>
      <c r="D22" s="178" t="e">
        <f>#REF!</f>
        <v>#REF!</v>
      </c>
      <c r="E22" s="166" t="e">
        <f>#REF!</f>
        <v>#REF!</v>
      </c>
      <c r="F22" s="150" t="e">
        <f t="shared" si="1"/>
        <v>#REF!</v>
      </c>
      <c r="H22" s="174">
        <v>42.5</v>
      </c>
      <c r="I22" s="174">
        <v>42</v>
      </c>
      <c r="J22" s="174" t="s">
        <v>256</v>
      </c>
      <c r="K22" s="174" t="s">
        <v>178</v>
      </c>
      <c r="L22" s="165"/>
      <c r="M22" s="165"/>
      <c r="N22" s="174" t="e">
        <f t="shared" si="0"/>
        <v>#REF!</v>
      </c>
      <c r="O22" s="205" t="e">
        <f>IF(AND(#REF!=4,#REF!=16),"30",IF(AND(#REF!=4,#REF!=8),"30",IF(AND(#REF!=5,#REF!=4),"15",IF(AND(#REF!=5,#REF!=8),"20",""))))</f>
        <v>#REF!</v>
      </c>
    </row>
    <row r="23" spans="1:15" ht="12.75">
      <c r="A23" s="172">
        <v>20</v>
      </c>
      <c r="B23" s="181" t="e">
        <f>#REF!</f>
        <v>#REF!</v>
      </c>
      <c r="C23" s="178" t="e">
        <f>#REF!</f>
        <v>#REF!</v>
      </c>
      <c r="D23" s="178" t="e">
        <f>#REF!</f>
        <v>#REF!</v>
      </c>
      <c r="E23" s="166" t="e">
        <f>#REF!</f>
        <v>#REF!</v>
      </c>
      <c r="F23" s="150" t="e">
        <f t="shared" si="1"/>
        <v>#REF!</v>
      </c>
      <c r="H23" s="174">
        <v>42.5</v>
      </c>
      <c r="I23" s="174">
        <v>43</v>
      </c>
      <c r="J23" s="174" t="s">
        <v>257</v>
      </c>
      <c r="K23" s="174" t="s">
        <v>179</v>
      </c>
      <c r="L23" s="165"/>
      <c r="M23" s="165"/>
      <c r="N23" s="174" t="e">
        <f t="shared" si="0"/>
        <v>#REF!</v>
      </c>
      <c r="O23" s="205" t="e">
        <f>IF(AND(#REF!=4,#REF!=16),"30",IF(AND(#REF!=4,#REF!=8),"30",IF(AND(#REF!=5,#REF!=4),"15",IF(AND(#REF!=5,#REF!=8),"20",""))))</f>
        <v>#REF!</v>
      </c>
    </row>
    <row r="24" spans="1:15" ht="12.75">
      <c r="A24" s="172">
        <v>21</v>
      </c>
      <c r="B24" s="181" t="e">
        <f>#REF!</f>
        <v>#REF!</v>
      </c>
      <c r="C24" s="178" t="e">
        <f>#REF!</f>
        <v>#REF!</v>
      </c>
      <c r="D24" s="178" t="e">
        <f>#REF!</f>
        <v>#REF!</v>
      </c>
      <c r="E24" s="166" t="e">
        <f>#REF!</f>
        <v>#REF!</v>
      </c>
      <c r="F24" s="150" t="e">
        <f t="shared" si="1"/>
        <v>#REF!</v>
      </c>
      <c r="H24" s="174">
        <v>44</v>
      </c>
      <c r="I24" s="174">
        <v>44</v>
      </c>
      <c r="J24" s="174" t="s">
        <v>247</v>
      </c>
      <c r="K24" s="174" t="s">
        <v>180</v>
      </c>
      <c r="L24" s="165"/>
      <c r="M24" s="165"/>
      <c r="N24" s="174" t="e">
        <f t="shared" si="0"/>
        <v>#REF!</v>
      </c>
      <c r="O24" s="205" t="e">
        <f>IF(AND(#REF!=4,#REF!=16),"30",IF(AND(#REF!=4,#REF!=8),"30",IF(AND(#REF!=5,#REF!=8),"20","")))</f>
        <v>#REF!</v>
      </c>
    </row>
    <row r="25" spans="1:15" ht="12.75">
      <c r="A25" s="172">
        <v>22</v>
      </c>
      <c r="B25" s="181" t="e">
        <f>#REF!</f>
        <v>#REF!</v>
      </c>
      <c r="C25" s="178" t="e">
        <f>#REF!</f>
        <v>#REF!</v>
      </c>
      <c r="D25" s="178" t="e">
        <f>#REF!</f>
        <v>#REF!</v>
      </c>
      <c r="E25" s="166" t="e">
        <f>#REF!</f>
        <v>#REF!</v>
      </c>
      <c r="F25" s="150" t="e">
        <f t="shared" si="1"/>
        <v>#REF!</v>
      </c>
      <c r="H25" s="174">
        <v>45</v>
      </c>
      <c r="I25" s="174">
        <v>45</v>
      </c>
      <c r="J25" s="174" t="s">
        <v>258</v>
      </c>
      <c r="K25" s="174" t="s">
        <v>181</v>
      </c>
      <c r="L25" s="165"/>
      <c r="M25" s="165"/>
      <c r="N25" s="174" t="e">
        <f t="shared" si="0"/>
        <v>#REF!</v>
      </c>
      <c r="O25" s="205" t="e">
        <f>IF(AND(#REF!=4,#REF!=16),"30",IF(AND(#REF!=4,#REF!=8),"30",IF(AND(#REF!=5,#REF!=8),"20","")))</f>
        <v>#REF!</v>
      </c>
    </row>
    <row r="26" spans="1:15" ht="12.75">
      <c r="A26" s="172">
        <v>23</v>
      </c>
      <c r="B26" s="181" t="e">
        <f>#REF!</f>
        <v>#REF!</v>
      </c>
      <c r="C26" s="178" t="e">
        <f>#REF!</f>
        <v>#REF!</v>
      </c>
      <c r="D26" s="178" t="e">
        <f>#REF!</f>
        <v>#REF!</v>
      </c>
      <c r="E26" s="166" t="e">
        <f>#REF!</f>
        <v>#REF!</v>
      </c>
      <c r="F26" s="150" t="e">
        <f t="shared" si="1"/>
        <v>#REF!</v>
      </c>
      <c r="H26" s="174">
        <v>47</v>
      </c>
      <c r="I26" s="174">
        <v>47</v>
      </c>
      <c r="J26" s="174" t="s">
        <v>75</v>
      </c>
      <c r="K26" s="174" t="s">
        <v>182</v>
      </c>
      <c r="L26" s="165"/>
      <c r="M26" s="165"/>
      <c r="N26" s="174" t="e">
        <f t="shared" si="0"/>
        <v>#REF!</v>
      </c>
      <c r="O26" s="205" t="e">
        <f>IF(AND(#REF!=4,#REF!=16),"30",IF(AND(#REF!=4,#REF!=8),"30",IF(AND(#REF!=5,#REF!=8),"20","")))</f>
        <v>#REF!</v>
      </c>
    </row>
    <row r="27" spans="1:15" ht="12.75">
      <c r="A27" s="172">
        <v>24</v>
      </c>
      <c r="B27" s="181" t="e">
        <f>#REF!</f>
        <v>#REF!</v>
      </c>
      <c r="C27" s="178" t="e">
        <f>#REF!</f>
        <v>#REF!</v>
      </c>
      <c r="D27" s="178" t="e">
        <f>#REF!</f>
        <v>#REF!</v>
      </c>
      <c r="E27" s="166" t="e">
        <f>#REF!</f>
        <v>#REF!</v>
      </c>
      <c r="F27" s="150" t="e">
        <f t="shared" si="1"/>
        <v>#REF!</v>
      </c>
      <c r="H27" s="174">
        <v>48</v>
      </c>
      <c r="I27" s="174">
        <v>48</v>
      </c>
      <c r="J27" s="174" t="s">
        <v>68</v>
      </c>
      <c r="K27" s="174" t="s">
        <v>183</v>
      </c>
      <c r="L27" s="165"/>
      <c r="M27" s="165"/>
      <c r="N27" s="174" t="e">
        <f t="shared" si="0"/>
        <v>#REF!</v>
      </c>
      <c r="O27" s="205" t="e">
        <f>IF(AND(#REF!=4,#REF!=16),"30",IF(AND(#REF!=4,#REF!=8),"30",IF(AND(#REF!=5,#REF!=8),"20","")))</f>
        <v>#REF!</v>
      </c>
    </row>
    <row r="28" spans="1:15" ht="12.75">
      <c r="A28" s="172">
        <v>25</v>
      </c>
      <c r="B28" s="181" t="e">
        <f>#REF!</f>
        <v>#REF!</v>
      </c>
      <c r="C28" s="178" t="e">
        <f>#REF!</f>
        <v>#REF!</v>
      </c>
      <c r="D28" s="178" t="e">
        <f>#REF!</f>
        <v>#REF!</v>
      </c>
      <c r="E28" s="166" t="e">
        <f>#REF!</f>
        <v>#REF!</v>
      </c>
      <c r="F28" s="150" t="e">
        <f t="shared" si="1"/>
        <v>#REF!</v>
      </c>
      <c r="H28" s="174">
        <v>49</v>
      </c>
      <c r="I28" s="174">
        <v>49</v>
      </c>
      <c r="J28" s="174" t="s">
        <v>68</v>
      </c>
      <c r="K28" s="174" t="s">
        <v>184</v>
      </c>
      <c r="L28" s="165"/>
      <c r="M28" s="165"/>
      <c r="N28" s="174" t="e">
        <f t="shared" si="0"/>
        <v>#REF!</v>
      </c>
      <c r="O28" s="205" t="e">
        <f>IF(AND(#REF!=4,#REF!=16),"30",IF(AND(#REF!=4,#REF!=8),"10",IF(AND(#REF!=5,#REF!=8),"20","")))</f>
        <v>#REF!</v>
      </c>
    </row>
    <row r="29" spans="1:15" ht="12.75">
      <c r="A29" s="172">
        <v>26</v>
      </c>
      <c r="B29" s="181" t="e">
        <f>#REF!</f>
        <v>#REF!</v>
      </c>
      <c r="C29" s="178" t="e">
        <f>#REF!</f>
        <v>#REF!</v>
      </c>
      <c r="D29" s="178" t="e">
        <f>#REF!</f>
        <v>#REF!</v>
      </c>
      <c r="E29" s="166" t="e">
        <f>#REF!</f>
        <v>#REF!</v>
      </c>
      <c r="F29" s="150" t="e">
        <f t="shared" si="1"/>
        <v>#REF!</v>
      </c>
      <c r="H29" s="174">
        <v>50</v>
      </c>
      <c r="I29" s="174">
        <v>50</v>
      </c>
      <c r="J29" s="174" t="s">
        <v>35</v>
      </c>
      <c r="K29" s="174" t="s">
        <v>185</v>
      </c>
      <c r="L29" s="165"/>
      <c r="M29" s="165"/>
      <c r="N29" s="174" t="e">
        <f t="shared" si="0"/>
        <v>#REF!</v>
      </c>
      <c r="O29" s="205" t="e">
        <f>IF(AND(#REF!=4,#REF!=16),"30",IF(AND(#REF!=4,#REF!=8),"10",IF(AND(#REF!=5,#REF!=8),"20","")))</f>
        <v>#REF!</v>
      </c>
    </row>
    <row r="30" spans="1:15" ht="12.75">
      <c r="A30" s="172">
        <v>27</v>
      </c>
      <c r="B30" s="181" t="e">
        <f>#REF!</f>
        <v>#REF!</v>
      </c>
      <c r="C30" s="178" t="e">
        <f>#REF!</f>
        <v>#REF!</v>
      </c>
      <c r="D30" s="178" t="e">
        <f>#REF!</f>
        <v>#REF!</v>
      </c>
      <c r="E30" s="166" t="e">
        <f>#REF!</f>
        <v>#REF!</v>
      </c>
      <c r="F30" s="150" t="e">
        <f t="shared" si="1"/>
        <v>#REF!</v>
      </c>
      <c r="H30" s="174">
        <v>51</v>
      </c>
      <c r="I30" s="174">
        <v>51</v>
      </c>
      <c r="J30" s="174" t="s">
        <v>259</v>
      </c>
      <c r="K30" s="174" t="s">
        <v>186</v>
      </c>
      <c r="L30" s="165"/>
      <c r="M30" s="165"/>
      <c r="N30" s="174" t="e">
        <f t="shared" si="0"/>
        <v>#REF!</v>
      </c>
      <c r="O30" s="205" t="e">
        <f>IF(AND(#REF!=4,#REF!=16),"30",IF(AND(#REF!=4,#REF!=8),"10",IF(AND(#REF!=5,#REF!=8),"20","")))</f>
        <v>#REF!</v>
      </c>
    </row>
    <row r="31" spans="1:15" ht="12.75">
      <c r="A31" s="172">
        <v>28</v>
      </c>
      <c r="B31" s="181" t="e">
        <f>#REF!</f>
        <v>#REF!</v>
      </c>
      <c r="C31" s="178" t="e">
        <f>#REF!</f>
        <v>#REF!</v>
      </c>
      <c r="D31" s="178" t="e">
        <f>#REF!</f>
        <v>#REF!</v>
      </c>
      <c r="E31" s="166" t="e">
        <f>#REF!</f>
        <v>#REF!</v>
      </c>
      <c r="F31" s="150" t="e">
        <f t="shared" si="1"/>
        <v>#REF!</v>
      </c>
      <c r="H31" s="174">
        <v>52</v>
      </c>
      <c r="I31" s="174">
        <v>52</v>
      </c>
      <c r="J31" s="174" t="s">
        <v>260</v>
      </c>
      <c r="K31" s="174" t="s">
        <v>187</v>
      </c>
      <c r="L31" s="165"/>
      <c r="M31" s="165"/>
      <c r="N31" s="174" t="e">
        <f t="shared" si="0"/>
        <v>#REF!</v>
      </c>
      <c r="O31" s="205" t="e">
        <f>IF(AND(#REF!=4,#REF!=16),"30",IF(AND(#REF!=4,#REF!=8),"10",IF(AND(#REF!=5,#REF!=8),"20","")))</f>
        <v>#REF!</v>
      </c>
    </row>
    <row r="32" spans="1:15" ht="12.75">
      <c r="A32" s="172">
        <v>29</v>
      </c>
      <c r="B32" s="181" t="e">
        <f>#REF!</f>
        <v>#REF!</v>
      </c>
      <c r="C32" s="178" t="e">
        <f>#REF!</f>
        <v>#REF!</v>
      </c>
      <c r="D32" s="178" t="e">
        <f>#REF!</f>
        <v>#REF!</v>
      </c>
      <c r="E32" s="166" t="e">
        <f>#REF!</f>
        <v>#REF!</v>
      </c>
      <c r="F32" s="150" t="e">
        <f t="shared" si="1"/>
        <v>#REF!</v>
      </c>
      <c r="H32" s="174">
        <v>53</v>
      </c>
      <c r="I32" s="174">
        <v>53</v>
      </c>
      <c r="J32" s="174" t="s">
        <v>68</v>
      </c>
      <c r="K32" s="174" t="s">
        <v>188</v>
      </c>
      <c r="L32" s="165"/>
      <c r="M32" s="165"/>
      <c r="N32" s="174" t="e">
        <f t="shared" si="0"/>
        <v>#REF!</v>
      </c>
      <c r="O32" s="205" t="e">
        <f>IF(AND(#REF!=4,#REF!=16),"30",IF(AND(#REF!=4,#REF!=8),"10",IF(AND(#REF!=5,#REF!=8),"20","")))</f>
        <v>#REF!</v>
      </c>
    </row>
    <row r="33" spans="1:15" ht="12.75">
      <c r="A33" s="172">
        <v>30</v>
      </c>
      <c r="B33" s="181" t="e">
        <f>#REF!</f>
        <v>#REF!</v>
      </c>
      <c r="C33" s="178" t="e">
        <f>#REF!</f>
        <v>#REF!</v>
      </c>
      <c r="D33" s="178" t="e">
        <f>#REF!</f>
        <v>#REF!</v>
      </c>
      <c r="E33" s="166" t="e">
        <f>#REF!</f>
        <v>#REF!</v>
      </c>
      <c r="F33" s="150" t="e">
        <f t="shared" si="1"/>
        <v>#REF!</v>
      </c>
      <c r="H33" s="174">
        <v>54</v>
      </c>
      <c r="I33" s="174">
        <v>54</v>
      </c>
      <c r="J33" s="174" t="s">
        <v>261</v>
      </c>
      <c r="K33" s="174" t="s">
        <v>189</v>
      </c>
      <c r="L33" s="165"/>
      <c r="M33" s="165"/>
      <c r="N33" s="174" t="e">
        <f t="shared" si="0"/>
        <v>#REF!</v>
      </c>
      <c r="O33" s="205" t="e">
        <f>IF(AND(#REF!=4,#REF!=16),"30",IF(AND(#REF!=4,#REF!=8),"10",IF(AND(#REF!=5,#REF!=8),"20","")))</f>
        <v>#REF!</v>
      </c>
    </row>
    <row r="34" spans="1:15" ht="12.75">
      <c r="A34" s="172">
        <v>31</v>
      </c>
      <c r="B34" s="181" t="e">
        <f>#REF!</f>
        <v>#REF!</v>
      </c>
      <c r="C34" s="178" t="e">
        <f>#REF!</f>
        <v>#REF!</v>
      </c>
      <c r="D34" s="178" t="e">
        <f>#REF!</f>
        <v>#REF!</v>
      </c>
      <c r="E34" s="166" t="e">
        <f>#REF!</f>
        <v>#REF!</v>
      </c>
      <c r="F34" s="150" t="e">
        <f t="shared" si="1"/>
        <v>#REF!</v>
      </c>
      <c r="H34" s="174">
        <v>55</v>
      </c>
      <c r="I34" s="174">
        <v>55</v>
      </c>
      <c r="J34" s="174" t="s">
        <v>262</v>
      </c>
      <c r="K34" s="174" t="s">
        <v>190</v>
      </c>
      <c r="L34" s="165"/>
      <c r="M34" s="165"/>
      <c r="N34" s="174" t="e">
        <f t="shared" si="0"/>
        <v>#REF!</v>
      </c>
      <c r="O34" s="205" t="e">
        <f>IF(AND(#REF!=4,#REF!=16),"30",IF(AND(#REF!=4,#REF!=8),"10",IF(AND(#REF!=5,#REF!=8),"20","")))</f>
        <v>#REF!</v>
      </c>
    </row>
    <row r="35" spans="1:15" ht="13.5" thickBot="1">
      <c r="A35" s="179">
        <v>32</v>
      </c>
      <c r="B35" s="181" t="e">
        <f>#REF!</f>
        <v>#REF!</v>
      </c>
      <c r="C35" s="178" t="e">
        <f>#REF!</f>
        <v>#REF!</v>
      </c>
      <c r="D35" s="178" t="e">
        <f>#REF!</f>
        <v>#REF!</v>
      </c>
      <c r="E35" s="166" t="e">
        <f>#REF!</f>
        <v>#REF!</v>
      </c>
      <c r="F35" s="150" t="e">
        <f t="shared" si="1"/>
        <v>#REF!</v>
      </c>
      <c r="G35" s="151"/>
      <c r="H35" s="174">
        <v>56</v>
      </c>
      <c r="I35" s="174">
        <v>56</v>
      </c>
      <c r="J35" s="174" t="s">
        <v>263</v>
      </c>
      <c r="K35" s="174" t="s">
        <v>191</v>
      </c>
      <c r="L35" s="165"/>
      <c r="M35" s="165"/>
      <c r="N35" s="174" t="e">
        <f t="shared" si="0"/>
        <v>#REF!</v>
      </c>
      <c r="O35" s="205" t="e">
        <f>IF(AND(#REF!=4,#REF!=16),"30",IF(AND(#REF!=4,#REF!=8),"10",IF(AND(#REF!=5,#REF!=8),"20","")))</f>
        <v>#REF!</v>
      </c>
    </row>
    <row r="36" spans="1:15" ht="12.75">
      <c r="A36" s="172">
        <v>33</v>
      </c>
      <c r="B36" s="181" t="e">
        <f>#REF!</f>
        <v>#REF!</v>
      </c>
      <c r="C36" s="178" t="e">
        <f>#REF!</f>
        <v>#REF!</v>
      </c>
      <c r="D36" s="178" t="e">
        <f>#REF!</f>
        <v>#REF!</v>
      </c>
      <c r="E36" s="166" t="e">
        <f>#REF!</f>
        <v>#REF!</v>
      </c>
      <c r="F36" s="150" t="e">
        <f t="shared" si="1"/>
        <v>#REF!</v>
      </c>
      <c r="H36" s="174">
        <v>57</v>
      </c>
      <c r="I36" s="174">
        <v>57</v>
      </c>
      <c r="J36" s="174" t="s">
        <v>35</v>
      </c>
      <c r="K36" s="174" t="s">
        <v>192</v>
      </c>
      <c r="L36" s="165"/>
      <c r="M36" s="165"/>
      <c r="N36" s="174" t="e">
        <f t="shared" si="0"/>
        <v>#REF!</v>
      </c>
      <c r="O36" s="205" t="e">
        <f>IF(AND(#REF!=4,#REF!=16),"40",IF(AND(#REF!=5,#REF!=8),"8",""))</f>
        <v>#REF!</v>
      </c>
    </row>
    <row r="37" spans="1:15" ht="12.75">
      <c r="A37" s="172">
        <v>34</v>
      </c>
      <c r="B37" s="181" t="e">
        <f>#REF!</f>
        <v>#REF!</v>
      </c>
      <c r="C37" s="178" t="e">
        <f>#REF!</f>
        <v>#REF!</v>
      </c>
      <c r="D37" s="178" t="e">
        <f>#REF!</f>
        <v>#REF!</v>
      </c>
      <c r="E37" s="166" t="e">
        <f>#REF!</f>
        <v>#REF!</v>
      </c>
      <c r="F37" s="150" t="e">
        <f t="shared" si="1"/>
        <v>#REF!</v>
      </c>
      <c r="H37" s="174">
        <v>58</v>
      </c>
      <c r="I37" s="174">
        <v>58</v>
      </c>
      <c r="J37" s="174" t="s">
        <v>35</v>
      </c>
      <c r="K37" s="174" t="s">
        <v>193</v>
      </c>
      <c r="L37" s="165"/>
      <c r="M37" s="165"/>
      <c r="N37" s="174" t="e">
        <f t="shared" si="0"/>
        <v>#REF!</v>
      </c>
      <c r="O37" s="205" t="e">
        <f>IF(AND(#REF!=4,#REF!=16),"40",IF(AND(#REF!=5,#REF!=8),"8",""))</f>
        <v>#REF!</v>
      </c>
    </row>
    <row r="38" spans="1:15" ht="12.75">
      <c r="A38" s="172">
        <v>35</v>
      </c>
      <c r="B38" s="181" t="e">
        <f>#REF!</f>
        <v>#REF!</v>
      </c>
      <c r="C38" s="178" t="e">
        <f>#REF!</f>
        <v>#REF!</v>
      </c>
      <c r="D38" s="178" t="e">
        <f>#REF!</f>
        <v>#REF!</v>
      </c>
      <c r="E38" s="166" t="e">
        <f>#REF!</f>
        <v>#REF!</v>
      </c>
      <c r="F38" s="150" t="e">
        <f t="shared" si="1"/>
        <v>#REF!</v>
      </c>
      <c r="H38" s="174">
        <v>59</v>
      </c>
      <c r="I38" s="174">
        <v>59</v>
      </c>
      <c r="J38" s="174" t="s">
        <v>35</v>
      </c>
      <c r="K38" s="174" t="s">
        <v>194</v>
      </c>
      <c r="L38" s="165"/>
      <c r="M38" s="165"/>
      <c r="N38" s="174" t="e">
        <f t="shared" si="0"/>
        <v>#REF!</v>
      </c>
      <c r="O38" s="205" t="e">
        <f>IF(AND(#REF!=4,#REF!=16),"40",IF(AND(#REF!=5,#REF!=8),"8",""))</f>
        <v>#REF!</v>
      </c>
    </row>
    <row r="39" spans="1:15" ht="12.75">
      <c r="A39" s="172">
        <v>36</v>
      </c>
      <c r="B39" s="181" t="e">
        <f>#REF!</f>
        <v>#REF!</v>
      </c>
      <c r="C39" s="178" t="e">
        <f>#REF!</f>
        <v>#REF!</v>
      </c>
      <c r="D39" s="178" t="e">
        <f>#REF!</f>
        <v>#REF!</v>
      </c>
      <c r="E39" s="166" t="e">
        <f>#REF!</f>
        <v>#REF!</v>
      </c>
      <c r="F39" s="150" t="e">
        <f t="shared" si="1"/>
        <v>#REF!</v>
      </c>
      <c r="H39" s="174">
        <v>60</v>
      </c>
      <c r="I39" s="174">
        <v>60</v>
      </c>
      <c r="J39" s="174" t="s">
        <v>264</v>
      </c>
      <c r="K39" s="174" t="s">
        <v>195</v>
      </c>
      <c r="L39" s="165"/>
      <c r="M39" s="165"/>
      <c r="N39" s="174" t="e">
        <f t="shared" si="0"/>
        <v>#REF!</v>
      </c>
      <c r="O39" s="205" t="e">
        <f>IF(AND(#REF!=4,#REF!=16),"40",IF(AND(#REF!=5,#REF!=8),"8",""))</f>
        <v>#REF!</v>
      </c>
    </row>
    <row r="40" spans="1:15" ht="12.75">
      <c r="A40" s="172">
        <v>37</v>
      </c>
      <c r="B40" s="181" t="e">
        <f>#REF!</f>
        <v>#REF!</v>
      </c>
      <c r="C40" s="178" t="e">
        <f>#REF!</f>
        <v>#REF!</v>
      </c>
      <c r="D40" s="178" t="e">
        <f>#REF!</f>
        <v>#REF!</v>
      </c>
      <c r="E40" s="166" t="e">
        <f>#REF!</f>
        <v>#REF!</v>
      </c>
      <c r="F40" s="150" t="e">
        <f t="shared" si="1"/>
        <v>#REF!</v>
      </c>
      <c r="H40" s="174">
        <v>61</v>
      </c>
      <c r="I40" s="174">
        <v>61</v>
      </c>
      <c r="J40" s="174" t="s">
        <v>265</v>
      </c>
      <c r="K40" s="174" t="s">
        <v>196</v>
      </c>
      <c r="L40" s="165"/>
      <c r="M40" s="165"/>
      <c r="N40" s="174" t="e">
        <f t="shared" si="0"/>
        <v>#REF!</v>
      </c>
      <c r="O40" s="205" t="e">
        <f>IF(AND(#REF!=4,#REF!=16),"40",IF(AND(#REF!=5,#REF!=8),"8",""))</f>
        <v>#REF!</v>
      </c>
    </row>
    <row r="41" spans="1:15" ht="12.75">
      <c r="A41" s="172">
        <v>38</v>
      </c>
      <c r="B41" s="181" t="e">
        <f>#REF!</f>
        <v>#REF!</v>
      </c>
      <c r="C41" s="178" t="e">
        <f>#REF!</f>
        <v>#REF!</v>
      </c>
      <c r="D41" s="178" t="e">
        <f>#REF!</f>
        <v>#REF!</v>
      </c>
      <c r="E41" s="166" t="e">
        <f>#REF!</f>
        <v>#REF!</v>
      </c>
      <c r="F41" s="150" t="e">
        <f t="shared" si="1"/>
        <v>#REF!</v>
      </c>
      <c r="H41" s="174">
        <v>62</v>
      </c>
      <c r="I41" s="174">
        <v>62</v>
      </c>
      <c r="J41" s="174" t="s">
        <v>266</v>
      </c>
      <c r="K41" s="174" t="s">
        <v>197</v>
      </c>
      <c r="L41" s="165"/>
      <c r="M41" s="165"/>
      <c r="N41" s="174" t="e">
        <f t="shared" si="0"/>
        <v>#REF!</v>
      </c>
      <c r="O41" s="205" t="e">
        <f>IF(AND(#REF!=4,#REF!=16),"40",IF(AND(#REF!=5,#REF!=8),"8",""))</f>
        <v>#REF!</v>
      </c>
    </row>
    <row r="42" spans="1:15" ht="12.75">
      <c r="A42" s="172">
        <v>39</v>
      </c>
      <c r="B42" s="181" t="e">
        <f>#REF!</f>
        <v>#REF!</v>
      </c>
      <c r="C42" s="178" t="e">
        <f>#REF!</f>
        <v>#REF!</v>
      </c>
      <c r="D42" s="178" t="e">
        <f>#REF!</f>
        <v>#REF!</v>
      </c>
      <c r="E42" s="166" t="e">
        <f>#REF!</f>
        <v>#REF!</v>
      </c>
      <c r="F42" s="150" t="e">
        <f t="shared" si="1"/>
        <v>#REF!</v>
      </c>
      <c r="H42" s="174">
        <v>63</v>
      </c>
      <c r="I42" s="174">
        <v>63</v>
      </c>
      <c r="J42" s="174" t="s">
        <v>267</v>
      </c>
      <c r="K42" s="174" t="s">
        <v>198</v>
      </c>
      <c r="L42" s="165"/>
      <c r="M42" s="165"/>
      <c r="N42" s="174" t="e">
        <f t="shared" si="0"/>
        <v>#REF!</v>
      </c>
      <c r="O42" s="205" t="e">
        <f>IF(AND(#REF!=4,#REF!=16),"40",IF(AND(#REF!=5,#REF!=8),"8",""))</f>
        <v>#REF!</v>
      </c>
    </row>
    <row r="43" spans="1:15" ht="12.75">
      <c r="A43" s="172">
        <v>40</v>
      </c>
      <c r="B43" s="181" t="e">
        <f>#REF!</f>
        <v>#REF!</v>
      </c>
      <c r="C43" s="178" t="e">
        <f>#REF!</f>
        <v>#REF!</v>
      </c>
      <c r="D43" s="178" t="e">
        <f>#REF!</f>
        <v>#REF!</v>
      </c>
      <c r="E43" s="166" t="e">
        <f>#REF!</f>
        <v>#REF!</v>
      </c>
      <c r="F43" s="150" t="e">
        <f t="shared" si="1"/>
        <v>#REF!</v>
      </c>
      <c r="H43" s="174">
        <v>64</v>
      </c>
      <c r="I43" s="174">
        <v>64</v>
      </c>
      <c r="J43" s="174" t="s">
        <v>268</v>
      </c>
      <c r="K43" s="174" t="s">
        <v>199</v>
      </c>
      <c r="L43" s="165"/>
      <c r="M43" s="165"/>
      <c r="N43" s="174" t="e">
        <f t="shared" si="0"/>
        <v>#REF!</v>
      </c>
      <c r="O43" s="205" t="e">
        <f>IF(AND(#REF!=4,#REF!=16),"40",IF(AND(#REF!=5,#REF!=8),"8",""))</f>
        <v>#REF!</v>
      </c>
    </row>
    <row r="44" spans="1:15" ht="12.75">
      <c r="A44" s="172">
        <v>41</v>
      </c>
      <c r="B44" s="181" t="e">
        <f>#REF!</f>
        <v>#REF!</v>
      </c>
      <c r="C44" s="178" t="e">
        <f>#REF!</f>
        <v>#REF!</v>
      </c>
      <c r="D44" s="178" t="e">
        <f>#REF!</f>
        <v>#REF!</v>
      </c>
      <c r="E44" s="166" t="e">
        <f>#REF!</f>
        <v>#REF!</v>
      </c>
      <c r="F44" s="150" t="e">
        <f t="shared" si="1"/>
        <v>#REF!</v>
      </c>
      <c r="H44" s="174">
        <v>68</v>
      </c>
      <c r="I44" s="174">
        <v>68</v>
      </c>
      <c r="J44" s="174" t="s">
        <v>269</v>
      </c>
      <c r="K44" s="174" t="s">
        <v>200</v>
      </c>
      <c r="L44" s="165"/>
      <c r="M44" s="165"/>
      <c r="N44" s="174" t="e">
        <f t="shared" si="0"/>
        <v>#REF!</v>
      </c>
      <c r="O44" s="205" t="e">
        <f>IF(AND(#REF!=4,#REF!=16),"40","")</f>
        <v>#REF!</v>
      </c>
    </row>
    <row r="45" spans="1:15" ht="12.75">
      <c r="A45" s="172">
        <v>42</v>
      </c>
      <c r="B45" s="181" t="e">
        <f>#REF!</f>
        <v>#REF!</v>
      </c>
      <c r="C45" s="178" t="e">
        <f>#REF!</f>
        <v>#REF!</v>
      </c>
      <c r="D45" s="178" t="e">
        <f>#REF!</f>
        <v>#REF!</v>
      </c>
      <c r="E45" s="166" t="e">
        <f>#REF!</f>
        <v>#REF!</v>
      </c>
      <c r="F45" s="150" t="e">
        <f t="shared" si="1"/>
        <v>#REF!</v>
      </c>
      <c r="H45" s="174">
        <v>69</v>
      </c>
      <c r="I45" s="174">
        <v>69</v>
      </c>
      <c r="J45" s="174" t="s">
        <v>270</v>
      </c>
      <c r="K45" s="174" t="s">
        <v>201</v>
      </c>
      <c r="L45" s="165"/>
      <c r="M45" s="165"/>
      <c r="N45" s="174" t="e">
        <f t="shared" si="0"/>
        <v>#REF!</v>
      </c>
      <c r="O45" s="205" t="e">
        <f>IF(AND(#REF!=4,#REF!=16),"40","")</f>
        <v>#REF!</v>
      </c>
    </row>
    <row r="46" spans="1:15" ht="12.75">
      <c r="A46" s="172">
        <v>43</v>
      </c>
      <c r="B46" s="181" t="e">
        <f>#REF!</f>
        <v>#REF!</v>
      </c>
      <c r="C46" s="178" t="e">
        <f>#REF!</f>
        <v>#REF!</v>
      </c>
      <c r="D46" s="178" t="e">
        <f>#REF!</f>
        <v>#REF!</v>
      </c>
      <c r="E46" s="166" t="e">
        <f>#REF!</f>
        <v>#REF!</v>
      </c>
      <c r="F46" s="150" t="e">
        <f t="shared" si="1"/>
        <v>#REF!</v>
      </c>
      <c r="H46" s="174">
        <v>71.5</v>
      </c>
      <c r="I46" s="174">
        <v>71</v>
      </c>
      <c r="J46" s="174" t="s">
        <v>125</v>
      </c>
      <c r="K46" s="174" t="s">
        <v>202</v>
      </c>
      <c r="L46" s="165"/>
      <c r="M46" s="165"/>
      <c r="N46" s="174" t="e">
        <f t="shared" si="0"/>
        <v>#REF!</v>
      </c>
      <c r="O46" s="205" t="e">
        <f>IF(AND(#REF!=4,#REF!=16),"40","")</f>
        <v>#REF!</v>
      </c>
    </row>
    <row r="47" spans="1:15" ht="12.75">
      <c r="A47" s="172">
        <v>44</v>
      </c>
      <c r="B47" s="181" t="e">
        <f>#REF!</f>
        <v>#REF!</v>
      </c>
      <c r="C47" s="178" t="e">
        <f>#REF!</f>
        <v>#REF!</v>
      </c>
      <c r="D47" s="178" t="e">
        <f>#REF!</f>
        <v>#REF!</v>
      </c>
      <c r="E47" s="166" t="e">
        <f>#REF!</f>
        <v>#REF!</v>
      </c>
      <c r="F47" s="150" t="e">
        <f t="shared" si="1"/>
        <v>#REF!</v>
      </c>
      <c r="H47" s="174">
        <v>74</v>
      </c>
      <c r="I47" s="174">
        <v>74</v>
      </c>
      <c r="J47" s="174" t="s">
        <v>271</v>
      </c>
      <c r="K47" s="174" t="s">
        <v>203</v>
      </c>
      <c r="L47" s="165"/>
      <c r="M47" s="165"/>
      <c r="N47" s="174" t="e">
        <f t="shared" si="0"/>
        <v>#REF!</v>
      </c>
      <c r="O47" s="205" t="e">
        <f>IF(AND(#REF!=4,#REF!=16),"40","")</f>
        <v>#REF!</v>
      </c>
    </row>
    <row r="48" spans="1:15" ht="12.75">
      <c r="A48" s="172">
        <v>45</v>
      </c>
      <c r="B48" s="181" t="e">
        <f>#REF!</f>
        <v>#REF!</v>
      </c>
      <c r="C48" s="178" t="e">
        <f>#REF!</f>
        <v>#REF!</v>
      </c>
      <c r="D48" s="178" t="e">
        <f>#REF!</f>
        <v>#REF!</v>
      </c>
      <c r="E48" s="166" t="e">
        <f>#REF!</f>
        <v>#REF!</v>
      </c>
      <c r="F48" s="150" t="e">
        <f t="shared" si="1"/>
        <v>#REF!</v>
      </c>
      <c r="H48" s="174">
        <v>76</v>
      </c>
      <c r="I48" s="174">
        <v>76</v>
      </c>
      <c r="J48" s="174" t="s">
        <v>272</v>
      </c>
      <c r="K48" s="174" t="s">
        <v>204</v>
      </c>
      <c r="L48" s="165"/>
      <c r="M48" s="165"/>
      <c r="N48" s="174" t="e">
        <f t="shared" si="0"/>
        <v>#REF!</v>
      </c>
      <c r="O48" s="205" t="e">
        <f>IF(AND(#REF!=4,#REF!=16),"40","")</f>
        <v>#REF!</v>
      </c>
    </row>
    <row r="49" spans="1:15" ht="12.75">
      <c r="A49" s="172">
        <v>46</v>
      </c>
      <c r="B49" s="181" t="e">
        <f>#REF!</f>
        <v>#REF!</v>
      </c>
      <c r="C49" s="178" t="e">
        <f>#REF!</f>
        <v>#REF!</v>
      </c>
      <c r="D49" s="178" t="e">
        <f>#REF!</f>
        <v>#REF!</v>
      </c>
      <c r="E49" s="166" t="e">
        <f>#REF!</f>
        <v>#REF!</v>
      </c>
      <c r="F49" s="150" t="e">
        <f t="shared" si="1"/>
        <v>#REF!</v>
      </c>
      <c r="H49" s="174">
        <v>77</v>
      </c>
      <c r="I49" s="174">
        <v>77</v>
      </c>
      <c r="J49" s="174" t="s">
        <v>273</v>
      </c>
      <c r="K49" s="174" t="s">
        <v>205</v>
      </c>
      <c r="L49" s="165"/>
      <c r="M49" s="165"/>
      <c r="N49" s="174" t="e">
        <f t="shared" si="0"/>
        <v>#REF!</v>
      </c>
      <c r="O49" s="205" t="e">
        <f>IF(AND(#REF!=4,#REF!=16),"40","")</f>
        <v>#REF!</v>
      </c>
    </row>
    <row r="50" spans="1:15" ht="12.75">
      <c r="A50" s="172">
        <v>47</v>
      </c>
      <c r="B50" s="181" t="e">
        <f>#REF!</f>
        <v>#REF!</v>
      </c>
      <c r="C50" s="178" t="e">
        <f>#REF!</f>
        <v>#REF!</v>
      </c>
      <c r="D50" s="178" t="e">
        <f>#REF!</f>
        <v>#REF!</v>
      </c>
      <c r="E50" s="166" t="e">
        <f>#REF!</f>
        <v>#REF!</v>
      </c>
      <c r="F50" s="150" t="e">
        <f t="shared" si="1"/>
        <v>#REF!</v>
      </c>
      <c r="H50" s="174">
        <v>78</v>
      </c>
      <c r="I50" s="174">
        <v>78</v>
      </c>
      <c r="J50" s="174" t="s">
        <v>96</v>
      </c>
      <c r="K50" s="174" t="s">
        <v>206</v>
      </c>
      <c r="L50" s="165"/>
      <c r="M50" s="165"/>
      <c r="N50" s="174" t="e">
        <f t="shared" si="0"/>
        <v>#REF!</v>
      </c>
      <c r="O50" s="205" t="e">
        <f>IF(AND(#REF!=4,#REF!=16),"40","")</f>
        <v>#REF!</v>
      </c>
    </row>
    <row r="51" spans="1:15" ht="12.75">
      <c r="A51" s="172">
        <v>48</v>
      </c>
      <c r="B51" s="181" t="e">
        <f>#REF!</f>
        <v>#REF!</v>
      </c>
      <c r="C51" s="178" t="e">
        <f>#REF!</f>
        <v>#REF!</v>
      </c>
      <c r="D51" s="178" t="e">
        <f>#REF!</f>
        <v>#REF!</v>
      </c>
      <c r="E51" s="166" t="e">
        <f>#REF!</f>
        <v>#REF!</v>
      </c>
      <c r="F51" s="150" t="e">
        <f t="shared" si="1"/>
        <v>#REF!</v>
      </c>
      <c r="H51" s="174">
        <v>79</v>
      </c>
      <c r="I51" s="174">
        <v>79</v>
      </c>
      <c r="J51" s="174" t="s">
        <v>247</v>
      </c>
      <c r="K51" s="174" t="s">
        <v>207</v>
      </c>
      <c r="L51" s="165"/>
      <c r="M51" s="165"/>
      <c r="N51" s="174" t="e">
        <f t="shared" si="0"/>
        <v>#REF!</v>
      </c>
      <c r="O51" s="205" t="e">
        <f>IF(AND(#REF!=4,#REF!=16),"40","")</f>
        <v>#REF!</v>
      </c>
    </row>
    <row r="52" spans="1:15" ht="12.75">
      <c r="A52" s="172">
        <v>49</v>
      </c>
      <c r="B52" s="181" t="e">
        <f>#REF!</f>
        <v>#REF!</v>
      </c>
      <c r="C52" s="178" t="e">
        <f>#REF!</f>
        <v>#REF!</v>
      </c>
      <c r="D52" s="178" t="e">
        <f>#REF!</f>
        <v>#REF!</v>
      </c>
      <c r="E52" s="166" t="e">
        <f>#REF!</f>
        <v>#REF!</v>
      </c>
      <c r="F52" s="150" t="e">
        <f t="shared" si="1"/>
        <v>#REF!</v>
      </c>
      <c r="H52" s="174">
        <v>80</v>
      </c>
      <c r="I52" s="174">
        <v>80</v>
      </c>
      <c r="J52" s="174" t="s">
        <v>127</v>
      </c>
      <c r="K52" s="174" t="s">
        <v>208</v>
      </c>
      <c r="L52" s="165"/>
      <c r="M52" s="165"/>
      <c r="N52" s="174" t="e">
        <f t="shared" si="0"/>
        <v>#REF!</v>
      </c>
      <c r="O52" s="205" t="e">
        <f>IF(AND(#REF!=4,#REF!=16),"10","")</f>
        <v>#REF!</v>
      </c>
    </row>
    <row r="53" spans="1:15" ht="12.75">
      <c r="A53" s="172">
        <v>50</v>
      </c>
      <c r="B53" s="181" t="e">
        <f>#REF!</f>
        <v>#REF!</v>
      </c>
      <c r="C53" s="178" t="e">
        <f>#REF!</f>
        <v>#REF!</v>
      </c>
      <c r="D53" s="178" t="e">
        <f>#REF!</f>
        <v>#REF!</v>
      </c>
      <c r="E53" s="166" t="e">
        <f>#REF!</f>
        <v>#REF!</v>
      </c>
      <c r="F53" s="150" t="e">
        <f t="shared" si="1"/>
        <v>#REF!</v>
      </c>
      <c r="H53" s="174">
        <v>82</v>
      </c>
      <c r="I53" s="174">
        <v>82</v>
      </c>
      <c r="J53" s="174" t="s">
        <v>67</v>
      </c>
      <c r="K53" s="174" t="s">
        <v>209</v>
      </c>
      <c r="L53" s="165"/>
      <c r="M53" s="165"/>
      <c r="N53" s="174" t="e">
        <f t="shared" si="0"/>
        <v>#REF!</v>
      </c>
      <c r="O53" s="205" t="e">
        <f>IF(AND(#REF!=4,#REF!=16),"10","")</f>
        <v>#REF!</v>
      </c>
    </row>
    <row r="54" spans="1:15" ht="12.75">
      <c r="A54" s="172">
        <v>51</v>
      </c>
      <c r="B54" s="181" t="e">
        <f>#REF!</f>
        <v>#REF!</v>
      </c>
      <c r="C54" s="178" t="e">
        <f>#REF!</f>
        <v>#REF!</v>
      </c>
      <c r="D54" s="178" t="e">
        <f>#REF!</f>
        <v>#REF!</v>
      </c>
      <c r="E54" s="166" t="e">
        <f>#REF!</f>
        <v>#REF!</v>
      </c>
      <c r="F54" s="150" t="e">
        <f t="shared" si="1"/>
        <v>#REF!</v>
      </c>
      <c r="H54" s="174">
        <v>84.5</v>
      </c>
      <c r="I54" s="174">
        <v>84</v>
      </c>
      <c r="J54" s="174" t="s">
        <v>274</v>
      </c>
      <c r="K54" s="174" t="s">
        <v>210</v>
      </c>
      <c r="L54" s="165"/>
      <c r="M54" s="165"/>
      <c r="N54" s="174" t="e">
        <f t="shared" si="0"/>
        <v>#REF!</v>
      </c>
      <c r="O54" s="205" t="e">
        <f>IF(AND(#REF!=4,#REF!=16),"10","")</f>
        <v>#REF!</v>
      </c>
    </row>
    <row r="55" spans="1:15" ht="12.75">
      <c r="A55" s="172">
        <v>52</v>
      </c>
      <c r="B55" s="181" t="e">
        <f>#REF!</f>
        <v>#REF!</v>
      </c>
      <c r="C55" s="178" t="e">
        <f>#REF!</f>
        <v>#REF!</v>
      </c>
      <c r="D55" s="178" t="e">
        <f>#REF!</f>
        <v>#REF!</v>
      </c>
      <c r="E55" s="166" t="e">
        <f>#REF!</f>
        <v>#REF!</v>
      </c>
      <c r="F55" s="150" t="e">
        <f t="shared" si="1"/>
        <v>#REF!</v>
      </c>
      <c r="H55" s="174">
        <v>84.5</v>
      </c>
      <c r="I55" s="174">
        <v>85</v>
      </c>
      <c r="J55" s="174" t="s">
        <v>66</v>
      </c>
      <c r="K55" s="174" t="s">
        <v>211</v>
      </c>
      <c r="L55" s="165"/>
      <c r="M55" s="165"/>
      <c r="N55" s="174" t="e">
        <f t="shared" si="0"/>
        <v>#REF!</v>
      </c>
      <c r="O55" s="205" t="e">
        <f>IF(AND(#REF!=4,#REF!=16),"10","")</f>
        <v>#REF!</v>
      </c>
    </row>
    <row r="56" spans="1:15" ht="12.75">
      <c r="A56" s="172">
        <v>53</v>
      </c>
      <c r="B56" s="181" t="e">
        <f>#REF!</f>
        <v>#REF!</v>
      </c>
      <c r="C56" s="178" t="e">
        <f>#REF!</f>
        <v>#REF!</v>
      </c>
      <c r="D56" s="178" t="e">
        <f>#REF!</f>
        <v>#REF!</v>
      </c>
      <c r="E56" s="166" t="e">
        <f>#REF!</f>
        <v>#REF!</v>
      </c>
      <c r="F56" s="150" t="e">
        <f t="shared" si="1"/>
        <v>#REF!</v>
      </c>
      <c r="H56" s="174">
        <v>86</v>
      </c>
      <c r="I56" s="174">
        <v>86</v>
      </c>
      <c r="J56" s="174" t="s">
        <v>127</v>
      </c>
      <c r="K56" s="174" t="s">
        <v>212</v>
      </c>
      <c r="L56" s="165"/>
      <c r="M56" s="165"/>
      <c r="N56" s="174" t="e">
        <f t="shared" si="0"/>
        <v>#REF!</v>
      </c>
      <c r="O56" s="205" t="e">
        <f>IF(AND(#REF!=4,#REF!=16),"10","")</f>
        <v>#REF!</v>
      </c>
    </row>
    <row r="57" spans="1:15" ht="12.75">
      <c r="A57" s="172">
        <v>54</v>
      </c>
      <c r="B57" s="181" t="e">
        <f>#REF!</f>
        <v>#REF!</v>
      </c>
      <c r="C57" s="178" t="e">
        <f>#REF!</f>
        <v>#REF!</v>
      </c>
      <c r="D57" s="178" t="e">
        <f>#REF!</f>
        <v>#REF!</v>
      </c>
      <c r="E57" s="166" t="e">
        <f>#REF!</f>
        <v>#REF!</v>
      </c>
      <c r="F57" s="150" t="e">
        <f t="shared" si="1"/>
        <v>#REF!</v>
      </c>
      <c r="H57" s="174">
        <v>87</v>
      </c>
      <c r="I57" s="174">
        <v>87</v>
      </c>
      <c r="J57" s="174" t="s">
        <v>246</v>
      </c>
      <c r="K57" s="174" t="s">
        <v>213</v>
      </c>
      <c r="L57" s="165"/>
      <c r="M57" s="165"/>
      <c r="N57" s="174" t="e">
        <f t="shared" si="0"/>
        <v>#REF!</v>
      </c>
      <c r="O57" s="205" t="e">
        <f>IF(AND(#REF!=4,#REF!=16),"10","")</f>
        <v>#REF!</v>
      </c>
    </row>
    <row r="58" spans="1:15" ht="12.75">
      <c r="A58" s="172">
        <v>55</v>
      </c>
      <c r="B58" s="181" t="e">
        <f>#REF!</f>
        <v>#REF!</v>
      </c>
      <c r="C58" s="178" t="e">
        <f>#REF!</f>
        <v>#REF!</v>
      </c>
      <c r="D58" s="178" t="e">
        <f>#REF!</f>
        <v>#REF!</v>
      </c>
      <c r="E58" s="166" t="e">
        <f>#REF!</f>
        <v>#REF!</v>
      </c>
      <c r="F58" s="150" t="e">
        <f t="shared" si="1"/>
        <v>#REF!</v>
      </c>
      <c r="H58" s="174">
        <v>88</v>
      </c>
      <c r="I58" s="174">
        <v>88</v>
      </c>
      <c r="J58" s="174" t="s">
        <v>270</v>
      </c>
      <c r="K58" s="174" t="s">
        <v>214</v>
      </c>
      <c r="L58" s="165"/>
      <c r="M58" s="165"/>
      <c r="N58" s="174" t="e">
        <f t="shared" si="0"/>
        <v>#REF!</v>
      </c>
      <c r="O58" s="205" t="e">
        <f>IF(AND(#REF!=4,#REF!=16),"10","")</f>
        <v>#REF!</v>
      </c>
    </row>
    <row r="59" spans="1:15" ht="12.75">
      <c r="A59" s="172">
        <v>56</v>
      </c>
      <c r="B59" s="181" t="e">
        <f>#REF!</f>
        <v>#REF!</v>
      </c>
      <c r="C59" s="178" t="e">
        <f>#REF!</f>
        <v>#REF!</v>
      </c>
      <c r="D59" s="178" t="e">
        <f>#REF!</f>
        <v>#REF!</v>
      </c>
      <c r="E59" s="166" t="e">
        <f>#REF!</f>
        <v>#REF!</v>
      </c>
      <c r="F59" s="150" t="e">
        <f t="shared" si="1"/>
        <v>#REF!</v>
      </c>
      <c r="H59" s="174">
        <v>89.5</v>
      </c>
      <c r="I59" s="174">
        <v>89</v>
      </c>
      <c r="J59" s="174" t="s">
        <v>264</v>
      </c>
      <c r="K59" s="174" t="s">
        <v>215</v>
      </c>
      <c r="L59" s="165"/>
      <c r="M59" s="165"/>
      <c r="N59" s="174" t="e">
        <f t="shared" si="0"/>
        <v>#REF!</v>
      </c>
      <c r="O59" s="205" t="e">
        <f>IF(AND(#REF!=4,#REF!=16),"10","")</f>
        <v>#REF!</v>
      </c>
    </row>
    <row r="60" spans="1:15" ht="12.75">
      <c r="A60" s="172">
        <v>57</v>
      </c>
      <c r="B60" s="181" t="e">
        <f>#REF!</f>
        <v>#REF!</v>
      </c>
      <c r="C60" s="178" t="e">
        <f>#REF!</f>
        <v>#REF!</v>
      </c>
      <c r="D60" s="178" t="e">
        <f>#REF!</f>
        <v>#REF!</v>
      </c>
      <c r="E60" s="166" t="e">
        <f>#REF!</f>
        <v>#REF!</v>
      </c>
      <c r="F60" s="150" t="e">
        <f t="shared" si="1"/>
        <v>#REF!</v>
      </c>
      <c r="H60" s="174">
        <v>89.5</v>
      </c>
      <c r="I60" s="174">
        <v>90</v>
      </c>
      <c r="J60" s="174" t="s">
        <v>247</v>
      </c>
      <c r="K60" s="174" t="s">
        <v>216</v>
      </c>
      <c r="L60" s="165"/>
      <c r="M60" s="165"/>
      <c r="N60" s="174" t="e">
        <f t="shared" si="0"/>
        <v>#REF!</v>
      </c>
      <c r="O60" s="205" t="e">
        <f>IF(AND(#REF!=4,#REF!=16),"10","")</f>
        <v>#REF!</v>
      </c>
    </row>
    <row r="61" spans="1:15" ht="12.75">
      <c r="A61" s="172">
        <v>58</v>
      </c>
      <c r="B61" s="181" t="e">
        <f>#REF!</f>
        <v>#REF!</v>
      </c>
      <c r="C61" s="178" t="e">
        <f>#REF!</f>
        <v>#REF!</v>
      </c>
      <c r="D61" s="178" t="e">
        <f>#REF!</f>
        <v>#REF!</v>
      </c>
      <c r="E61" s="166" t="e">
        <f>#REF!</f>
        <v>#REF!</v>
      </c>
      <c r="F61" s="150" t="e">
        <f t="shared" si="1"/>
        <v>#REF!</v>
      </c>
      <c r="H61" s="174">
        <v>94.5</v>
      </c>
      <c r="I61" s="174">
        <v>94</v>
      </c>
      <c r="J61" s="174" t="s">
        <v>36</v>
      </c>
      <c r="K61" s="174" t="s">
        <v>217</v>
      </c>
      <c r="L61" s="165"/>
      <c r="M61" s="165"/>
      <c r="N61" s="174" t="e">
        <f t="shared" si="0"/>
        <v>#REF!</v>
      </c>
      <c r="O61" s="205" t="e">
        <f>IF(AND(#REF!=4,#REF!=16),"10","")</f>
        <v>#REF!</v>
      </c>
    </row>
    <row r="62" spans="1:15" ht="12.75">
      <c r="A62" s="172">
        <v>59</v>
      </c>
      <c r="B62" s="181" t="e">
        <f>#REF!</f>
        <v>#REF!</v>
      </c>
      <c r="C62" s="178" t="e">
        <f>#REF!</f>
        <v>#REF!</v>
      </c>
      <c r="D62" s="178" t="e">
        <f>#REF!</f>
        <v>#REF!</v>
      </c>
      <c r="E62" s="166" t="e">
        <f>#REF!</f>
        <v>#REF!</v>
      </c>
      <c r="F62" s="150" t="e">
        <f t="shared" si="1"/>
        <v>#REF!</v>
      </c>
      <c r="H62" s="174">
        <v>94.5</v>
      </c>
      <c r="I62" s="174">
        <v>95</v>
      </c>
      <c r="J62" s="174" t="s">
        <v>36</v>
      </c>
      <c r="K62" s="174" t="s">
        <v>218</v>
      </c>
      <c r="L62" s="165"/>
      <c r="M62" s="165"/>
      <c r="N62" s="174" t="e">
        <f t="shared" si="0"/>
        <v>#REF!</v>
      </c>
      <c r="O62" s="205" t="e">
        <f>IF(AND(#REF!=4,#REF!=16),"10","")</f>
        <v>#REF!</v>
      </c>
    </row>
    <row r="63" spans="1:15" ht="12.75">
      <c r="A63" s="172">
        <v>60</v>
      </c>
      <c r="B63" s="181" t="e">
        <f>#REF!</f>
        <v>#REF!</v>
      </c>
      <c r="C63" s="178" t="e">
        <f>#REF!</f>
        <v>#REF!</v>
      </c>
      <c r="D63" s="178" t="e">
        <f>#REF!</f>
        <v>#REF!</v>
      </c>
      <c r="E63" s="166" t="e">
        <f>#REF!</f>
        <v>#REF!</v>
      </c>
      <c r="F63" s="150" t="e">
        <f t="shared" si="1"/>
        <v>#REF!</v>
      </c>
      <c r="H63" s="174">
        <v>100</v>
      </c>
      <c r="I63" s="174">
        <v>101</v>
      </c>
      <c r="J63" s="174" t="s">
        <v>66</v>
      </c>
      <c r="K63" s="174" t="s">
        <v>220</v>
      </c>
      <c r="L63" s="165"/>
      <c r="M63" s="165"/>
      <c r="N63" s="174" t="e">
        <f t="shared" si="0"/>
        <v>#REF!</v>
      </c>
      <c r="O63" s="205" t="e">
        <f>IF(AND(#REF!=4,#REF!=16),"10","")</f>
        <v>#REF!</v>
      </c>
    </row>
    <row r="64" spans="1:15" ht="12.75">
      <c r="A64" s="172">
        <v>61</v>
      </c>
      <c r="B64" s="181" t="e">
        <f>#REF!</f>
        <v>#REF!</v>
      </c>
      <c r="C64" s="178" t="e">
        <f>#REF!</f>
        <v>#REF!</v>
      </c>
      <c r="D64" s="178" t="e">
        <f>#REF!</f>
        <v>#REF!</v>
      </c>
      <c r="E64" s="166" t="e">
        <f>#REF!</f>
        <v>#REF!</v>
      </c>
      <c r="F64" s="150" t="e">
        <f t="shared" si="1"/>
        <v>#REF!</v>
      </c>
      <c r="H64" s="174">
        <v>100</v>
      </c>
      <c r="I64" s="174">
        <v>102</v>
      </c>
      <c r="J64" s="174" t="s">
        <v>122</v>
      </c>
      <c r="K64" s="174" t="s">
        <v>221</v>
      </c>
      <c r="L64" s="165"/>
      <c r="M64" s="165"/>
      <c r="N64" s="174" t="e">
        <f t="shared" si="0"/>
        <v>#REF!</v>
      </c>
      <c r="O64" s="205" t="e">
        <f>IF(AND(#REF!=4,#REF!=16),"10","")</f>
        <v>#REF!</v>
      </c>
    </row>
    <row r="65" spans="1:15" ht="12.75">
      <c r="A65" s="172">
        <v>62</v>
      </c>
      <c r="B65" s="181" t="e">
        <f>#REF!</f>
        <v>#REF!</v>
      </c>
      <c r="C65" s="178" t="e">
        <f>#REF!</f>
        <v>#REF!</v>
      </c>
      <c r="D65" s="178" t="e">
        <f>#REF!</f>
        <v>#REF!</v>
      </c>
      <c r="E65" s="166" t="e">
        <f>#REF!</f>
        <v>#REF!</v>
      </c>
      <c r="F65" s="150" t="e">
        <f t="shared" si="1"/>
        <v>#REF!</v>
      </c>
      <c r="H65" s="174">
        <v>103</v>
      </c>
      <c r="I65" s="174">
        <v>103</v>
      </c>
      <c r="J65" s="174" t="s">
        <v>125</v>
      </c>
      <c r="K65" s="174" t="s">
        <v>222</v>
      </c>
      <c r="L65" s="165"/>
      <c r="M65" s="165"/>
      <c r="N65" s="174" t="e">
        <f t="shared" si="0"/>
        <v>#REF!</v>
      </c>
      <c r="O65" s="205" t="e">
        <f>IF(AND(#REF!=4,#REF!=16),"10","")</f>
        <v>#REF!</v>
      </c>
    </row>
    <row r="66" spans="1:15" ht="12.75">
      <c r="A66" s="172">
        <v>63</v>
      </c>
      <c r="B66" s="181" t="e">
        <f>#REF!</f>
        <v>#REF!</v>
      </c>
      <c r="C66" s="178" t="e">
        <f>#REF!</f>
        <v>#REF!</v>
      </c>
      <c r="D66" s="178" t="e">
        <f>#REF!</f>
        <v>#REF!</v>
      </c>
      <c r="E66" s="166" t="e">
        <f>#REF!</f>
        <v>#REF!</v>
      </c>
      <c r="F66" s="150" t="e">
        <f t="shared" si="1"/>
        <v>#REF!</v>
      </c>
      <c r="H66" s="174">
        <v>104</v>
      </c>
      <c r="I66" s="174">
        <v>104</v>
      </c>
      <c r="J66" s="174" t="s">
        <v>276</v>
      </c>
      <c r="K66" s="174" t="s">
        <v>223</v>
      </c>
      <c r="L66" s="165"/>
      <c r="M66" s="165"/>
      <c r="N66" s="174" t="e">
        <f t="shared" si="0"/>
        <v>#REF!</v>
      </c>
      <c r="O66" s="205" t="e">
        <f>IF(AND(#REF!=4,#REF!=16),"10","")</f>
        <v>#REF!</v>
      </c>
    </row>
    <row r="67" spans="1:15" ht="12.75">
      <c r="A67" s="172">
        <v>64</v>
      </c>
      <c r="B67" s="181" t="e">
        <f>#REF!</f>
        <v>#REF!</v>
      </c>
      <c r="C67" s="178" t="e">
        <f>#REF!</f>
        <v>#REF!</v>
      </c>
      <c r="D67" s="178" t="e">
        <f>#REF!</f>
        <v>#REF!</v>
      </c>
      <c r="E67" s="166" t="e">
        <f>#REF!</f>
        <v>#REF!</v>
      </c>
      <c r="F67" s="150" t="e">
        <f t="shared" si="1"/>
        <v>#REF!</v>
      </c>
      <c r="H67" s="174">
        <v>108</v>
      </c>
      <c r="I67" s="174">
        <v>108</v>
      </c>
      <c r="J67" s="174" t="s">
        <v>35</v>
      </c>
      <c r="K67" s="174" t="s">
        <v>224</v>
      </c>
      <c r="L67" s="165"/>
      <c r="M67" s="165"/>
      <c r="N67" s="174" t="e">
        <f t="shared" si="0"/>
        <v>#REF!</v>
      </c>
      <c r="O67" s="205" t="e">
        <f>IF(AND(#REF!=4,#REF!=16),"10","")</f>
        <v>#REF!</v>
      </c>
    </row>
    <row r="68" spans="1:14" ht="12.75">
      <c r="A68" s="172">
        <v>65</v>
      </c>
      <c r="B68" s="181" t="e">
        <f>#REF!</f>
        <v>#REF!</v>
      </c>
      <c r="C68" s="178" t="e">
        <f>#REF!</f>
        <v>#REF!</v>
      </c>
      <c r="D68" s="178" t="e">
        <f>#REF!</f>
        <v>#REF!</v>
      </c>
      <c r="E68" s="166" t="e">
        <f>#REF!</f>
        <v>#REF!</v>
      </c>
      <c r="F68" s="150" t="e">
        <f t="shared" si="1"/>
        <v>#REF!</v>
      </c>
      <c r="H68" s="174">
        <v>108</v>
      </c>
      <c r="I68" s="174">
        <v>109</v>
      </c>
      <c r="J68" s="174" t="s">
        <v>68</v>
      </c>
      <c r="K68" s="174" t="s">
        <v>225</v>
      </c>
      <c r="L68" s="165"/>
      <c r="M68" s="165"/>
      <c r="N68" s="174">
        <f aca="true" t="shared" si="2" ref="N68:N131">O68</f>
        <v>0</v>
      </c>
    </row>
    <row r="69" spans="1:14" ht="12.75">
      <c r="A69" s="172">
        <v>66</v>
      </c>
      <c r="B69" s="181" t="e">
        <f>#REF!</f>
        <v>#REF!</v>
      </c>
      <c r="C69" s="178" t="e">
        <f>#REF!</f>
        <v>#REF!</v>
      </c>
      <c r="D69" s="178" t="e">
        <f>#REF!</f>
        <v>#REF!</v>
      </c>
      <c r="E69" s="166" t="e">
        <f>#REF!</f>
        <v>#REF!</v>
      </c>
      <c r="F69" s="150" t="e">
        <f aca="true" t="shared" si="3" ref="F69:F131">IF(B69="","",1)</f>
        <v>#REF!</v>
      </c>
      <c r="H69" s="174">
        <v>108</v>
      </c>
      <c r="I69" s="174">
        <v>112</v>
      </c>
      <c r="J69" s="174" t="s">
        <v>269</v>
      </c>
      <c r="K69" s="174" t="s">
        <v>226</v>
      </c>
      <c r="L69" s="165"/>
      <c r="M69" s="165"/>
      <c r="N69" s="174">
        <f t="shared" si="2"/>
        <v>0</v>
      </c>
    </row>
    <row r="70" spans="1:14" ht="12.75">
      <c r="A70" s="172">
        <v>67</v>
      </c>
      <c r="B70" s="181" t="e">
        <f>#REF!</f>
        <v>#REF!</v>
      </c>
      <c r="C70" s="178" t="e">
        <f>#REF!</f>
        <v>#REF!</v>
      </c>
      <c r="D70" s="178" t="e">
        <f>#REF!</f>
        <v>#REF!</v>
      </c>
      <c r="E70" s="166" t="e">
        <f>#REF!</f>
        <v>#REF!</v>
      </c>
      <c r="F70" s="150" t="e">
        <f t="shared" si="3"/>
        <v>#REF!</v>
      </c>
      <c r="H70" s="174">
        <v>116</v>
      </c>
      <c r="I70" s="174">
        <v>116</v>
      </c>
      <c r="J70" s="174" t="s">
        <v>277</v>
      </c>
      <c r="K70" s="174" t="s">
        <v>227</v>
      </c>
      <c r="L70" s="165"/>
      <c r="M70" s="165"/>
      <c r="N70" s="174">
        <f t="shared" si="2"/>
        <v>0</v>
      </c>
    </row>
    <row r="71" spans="1:14" ht="12.75">
      <c r="A71" s="172">
        <v>68</v>
      </c>
      <c r="B71" s="181" t="e">
        <f>#REF!</f>
        <v>#REF!</v>
      </c>
      <c r="C71" s="178" t="e">
        <f>#REF!</f>
        <v>#REF!</v>
      </c>
      <c r="D71" s="178" t="e">
        <f>#REF!</f>
        <v>#REF!</v>
      </c>
      <c r="E71" s="166" t="e">
        <f>#REF!</f>
        <v>#REF!</v>
      </c>
      <c r="F71" s="150" t="e">
        <f t="shared" si="3"/>
        <v>#REF!</v>
      </c>
      <c r="H71" s="174">
        <v>118</v>
      </c>
      <c r="I71" s="174">
        <v>122</v>
      </c>
      <c r="J71" s="174" t="s">
        <v>125</v>
      </c>
      <c r="K71" s="174" t="s">
        <v>228</v>
      </c>
      <c r="L71" s="165"/>
      <c r="M71" s="165"/>
      <c r="N71" s="174">
        <f t="shared" si="2"/>
        <v>0</v>
      </c>
    </row>
    <row r="72" spans="1:14" ht="12.75">
      <c r="A72" s="172">
        <v>69</v>
      </c>
      <c r="B72" s="181" t="e">
        <f>#REF!</f>
        <v>#REF!</v>
      </c>
      <c r="C72" s="178" t="e">
        <f>#REF!</f>
        <v>#REF!</v>
      </c>
      <c r="D72" s="178" t="e">
        <f>#REF!</f>
        <v>#REF!</v>
      </c>
      <c r="E72" s="166" t="e">
        <f>#REF!</f>
        <v>#REF!</v>
      </c>
      <c r="F72" s="150" t="e">
        <f t="shared" si="3"/>
        <v>#REF!</v>
      </c>
      <c r="H72" s="174">
        <v>118</v>
      </c>
      <c r="I72" s="174">
        <v>127</v>
      </c>
      <c r="J72" s="174" t="s">
        <v>118</v>
      </c>
      <c r="K72" s="174" t="s">
        <v>229</v>
      </c>
      <c r="L72" s="165"/>
      <c r="M72" s="165"/>
      <c r="N72" s="174">
        <f t="shared" si="2"/>
        <v>0</v>
      </c>
    </row>
    <row r="73" spans="1:14" ht="12.75">
      <c r="A73" s="172">
        <v>70</v>
      </c>
      <c r="B73" s="181" t="e">
        <f>#REF!</f>
        <v>#REF!</v>
      </c>
      <c r="C73" s="178" t="e">
        <f>#REF!</f>
        <v>#REF!</v>
      </c>
      <c r="D73" s="178" t="e">
        <f>#REF!</f>
        <v>#REF!</v>
      </c>
      <c r="E73" s="166" t="e">
        <f>#REF!</f>
        <v>#REF!</v>
      </c>
      <c r="F73" s="150" t="e">
        <f t="shared" si="3"/>
        <v>#REF!</v>
      </c>
      <c r="H73" s="174">
        <v>130</v>
      </c>
      <c r="I73" s="174">
        <v>130</v>
      </c>
      <c r="J73" s="174" t="s">
        <v>278</v>
      </c>
      <c r="K73" s="174" t="s">
        <v>230</v>
      </c>
      <c r="L73" s="165"/>
      <c r="M73" s="165"/>
      <c r="N73" s="174">
        <f t="shared" si="2"/>
        <v>0</v>
      </c>
    </row>
    <row r="74" spans="1:14" ht="12.75">
      <c r="A74" s="172">
        <v>71</v>
      </c>
      <c r="B74" s="181" t="e">
        <f>#REF!</f>
        <v>#REF!</v>
      </c>
      <c r="C74" s="178" t="e">
        <f>#REF!</f>
        <v>#REF!</v>
      </c>
      <c r="D74" s="178" t="e">
        <f>#REF!</f>
        <v>#REF!</v>
      </c>
      <c r="E74" s="166" t="e">
        <f>#REF!</f>
        <v>#REF!</v>
      </c>
      <c r="F74" s="150" t="e">
        <f t="shared" si="3"/>
        <v>#REF!</v>
      </c>
      <c r="H74" s="174">
        <v>130</v>
      </c>
      <c r="I74" s="174">
        <v>131</v>
      </c>
      <c r="J74" s="174" t="s">
        <v>279</v>
      </c>
      <c r="K74" s="174" t="s">
        <v>231</v>
      </c>
      <c r="L74" s="165"/>
      <c r="M74" s="165"/>
      <c r="N74" s="174">
        <f t="shared" si="2"/>
        <v>0</v>
      </c>
    </row>
    <row r="75" spans="1:14" ht="12.75">
      <c r="A75" s="172">
        <v>72</v>
      </c>
      <c r="B75" s="181" t="e">
        <f>#REF!</f>
        <v>#REF!</v>
      </c>
      <c r="C75" s="178" t="e">
        <f>#REF!</f>
        <v>#REF!</v>
      </c>
      <c r="D75" s="178" t="e">
        <f>#REF!</f>
        <v>#REF!</v>
      </c>
      <c r="E75" s="166" t="e">
        <f>#REF!</f>
        <v>#REF!</v>
      </c>
      <c r="F75" s="150" t="e">
        <f t="shared" si="3"/>
        <v>#REF!</v>
      </c>
      <c r="H75" s="174">
        <v>138</v>
      </c>
      <c r="I75" s="174">
        <v>138</v>
      </c>
      <c r="J75" s="174" t="s">
        <v>122</v>
      </c>
      <c r="K75" s="174" t="s">
        <v>232</v>
      </c>
      <c r="L75" s="165"/>
      <c r="M75" s="165"/>
      <c r="N75" s="174">
        <f t="shared" si="2"/>
        <v>0</v>
      </c>
    </row>
    <row r="76" spans="1:14" ht="12.75">
      <c r="A76" s="172">
        <v>73</v>
      </c>
      <c r="B76" s="181" t="e">
        <f>#REF!</f>
        <v>#REF!</v>
      </c>
      <c r="C76" s="178" t="e">
        <f>#REF!</f>
        <v>#REF!</v>
      </c>
      <c r="D76" s="178" t="e">
        <f>#REF!</f>
        <v>#REF!</v>
      </c>
      <c r="E76" s="166" t="e">
        <f>#REF!</f>
        <v>#REF!</v>
      </c>
      <c r="F76" s="150" t="e">
        <f t="shared" si="3"/>
        <v>#REF!</v>
      </c>
      <c r="H76" s="174">
        <v>138</v>
      </c>
      <c r="I76" s="174">
        <v>139</v>
      </c>
      <c r="J76" s="174" t="s">
        <v>281</v>
      </c>
      <c r="K76" s="174" t="s">
        <v>233</v>
      </c>
      <c r="L76" s="165"/>
      <c r="M76" s="165"/>
      <c r="N76" s="174">
        <f t="shared" si="2"/>
        <v>0</v>
      </c>
    </row>
    <row r="77" spans="1:14" ht="12.75">
      <c r="A77" s="172">
        <v>74</v>
      </c>
      <c r="B77" s="181" t="e">
        <f>#REF!</f>
        <v>#REF!</v>
      </c>
      <c r="C77" s="178" t="e">
        <f>#REF!</f>
        <v>#REF!</v>
      </c>
      <c r="D77" s="178" t="e">
        <f>#REF!</f>
        <v>#REF!</v>
      </c>
      <c r="E77" s="166" t="e">
        <f>#REF!</f>
        <v>#REF!</v>
      </c>
      <c r="F77" s="150" t="e">
        <f t="shared" si="3"/>
        <v>#REF!</v>
      </c>
      <c r="H77" s="174">
        <v>138</v>
      </c>
      <c r="I77" s="174">
        <v>140</v>
      </c>
      <c r="J77" s="174" t="s">
        <v>127</v>
      </c>
      <c r="K77" s="174" t="s">
        <v>234</v>
      </c>
      <c r="L77" s="165"/>
      <c r="M77" s="165"/>
      <c r="N77" s="174">
        <f t="shared" si="2"/>
        <v>0</v>
      </c>
    </row>
    <row r="78" spans="1:14" ht="12.75">
      <c r="A78" s="172">
        <v>75</v>
      </c>
      <c r="B78" s="181" t="e">
        <f>#REF!</f>
        <v>#REF!</v>
      </c>
      <c r="C78" s="178" t="e">
        <f>#REF!</f>
        <v>#REF!</v>
      </c>
      <c r="D78" s="178" t="e">
        <f>#REF!</f>
        <v>#REF!</v>
      </c>
      <c r="E78" s="166" t="e">
        <f>#REF!</f>
        <v>#REF!</v>
      </c>
      <c r="F78" s="150" t="e">
        <f t="shared" si="3"/>
        <v>#REF!</v>
      </c>
      <c r="H78" s="174">
        <v>138</v>
      </c>
      <c r="I78" s="174">
        <v>142</v>
      </c>
      <c r="J78" s="174" t="s">
        <v>274</v>
      </c>
      <c r="K78" s="174" t="s">
        <v>235</v>
      </c>
      <c r="L78" s="165"/>
      <c r="M78" s="165"/>
      <c r="N78" s="174">
        <f t="shared" si="2"/>
        <v>0</v>
      </c>
    </row>
    <row r="79" spans="1:14" ht="12.75">
      <c r="A79" s="172">
        <v>76</v>
      </c>
      <c r="B79" s="181" t="e">
        <f>#REF!</f>
        <v>#REF!</v>
      </c>
      <c r="C79" s="178" t="e">
        <f>#REF!</f>
        <v>#REF!</v>
      </c>
      <c r="D79" s="178" t="e">
        <f>#REF!</f>
        <v>#REF!</v>
      </c>
      <c r="E79" s="166" t="e">
        <f>#REF!</f>
        <v>#REF!</v>
      </c>
      <c r="F79" s="150" t="e">
        <f t="shared" si="3"/>
        <v>#REF!</v>
      </c>
      <c r="H79" s="174">
        <v>999</v>
      </c>
      <c r="I79" s="174">
        <v>146</v>
      </c>
      <c r="J79" s="174" t="s">
        <v>279</v>
      </c>
      <c r="K79" s="174" t="s">
        <v>242</v>
      </c>
      <c r="L79" s="165"/>
      <c r="M79" s="165"/>
      <c r="N79" s="174">
        <f t="shared" si="2"/>
        <v>0</v>
      </c>
    </row>
    <row r="80" spans="1:14" ht="12.75">
      <c r="A80" s="172">
        <v>77</v>
      </c>
      <c r="B80" s="181" t="e">
        <f>#REF!</f>
        <v>#REF!</v>
      </c>
      <c r="C80" s="178" t="e">
        <f>#REF!</f>
        <v>#REF!</v>
      </c>
      <c r="D80" s="178" t="e">
        <f>#REF!</f>
        <v>#REF!</v>
      </c>
      <c r="E80" s="166" t="e">
        <f>#REF!</f>
        <v>#REF!</v>
      </c>
      <c r="F80" s="150" t="e">
        <f t="shared" si="3"/>
        <v>#REF!</v>
      </c>
      <c r="H80" s="174">
        <v>999</v>
      </c>
      <c r="I80" s="174">
        <v>148</v>
      </c>
      <c r="J80" s="174" t="s">
        <v>279</v>
      </c>
      <c r="K80" s="174" t="s">
        <v>245</v>
      </c>
      <c r="L80" s="165"/>
      <c r="M80" s="165"/>
      <c r="N80" s="174">
        <f t="shared" si="2"/>
        <v>0</v>
      </c>
    </row>
    <row r="81" spans="1:14" ht="12.75">
      <c r="A81" s="172">
        <v>78</v>
      </c>
      <c r="B81" s="181" t="e">
        <f>#REF!</f>
        <v>#REF!</v>
      </c>
      <c r="C81" s="178" t="e">
        <f>#REF!</f>
        <v>#REF!</v>
      </c>
      <c r="D81" s="178" t="e">
        <f>#REF!</f>
        <v>#REF!</v>
      </c>
      <c r="E81" s="166" t="e">
        <f>#REF!</f>
        <v>#REF!</v>
      </c>
      <c r="F81" s="150" t="e">
        <f t="shared" si="3"/>
        <v>#REF!</v>
      </c>
      <c r="H81" s="174">
        <v>999</v>
      </c>
      <c r="I81" s="174">
        <v>155</v>
      </c>
      <c r="J81" s="174" t="s">
        <v>122</v>
      </c>
      <c r="K81" s="174" t="s">
        <v>239</v>
      </c>
      <c r="L81" s="165"/>
      <c r="M81" s="165"/>
      <c r="N81" s="174">
        <f t="shared" si="2"/>
        <v>0</v>
      </c>
    </row>
    <row r="82" spans="1:14" ht="12.75">
      <c r="A82" s="172">
        <v>79</v>
      </c>
      <c r="B82" s="181" t="e">
        <f>#REF!</f>
        <v>#REF!</v>
      </c>
      <c r="C82" s="178" t="e">
        <f>#REF!</f>
        <v>#REF!</v>
      </c>
      <c r="D82" s="178" t="e">
        <f>#REF!</f>
        <v>#REF!</v>
      </c>
      <c r="E82" s="166" t="e">
        <f>#REF!</f>
        <v>#REF!</v>
      </c>
      <c r="F82" s="150" t="e">
        <f t="shared" si="3"/>
        <v>#REF!</v>
      </c>
      <c r="H82" s="174">
        <v>999</v>
      </c>
      <c r="I82" s="174">
        <v>159</v>
      </c>
      <c r="J82" s="174" t="s">
        <v>118</v>
      </c>
      <c r="K82" s="174" t="s">
        <v>240</v>
      </c>
      <c r="L82" s="165"/>
      <c r="M82" s="165"/>
      <c r="N82" s="174">
        <f t="shared" si="2"/>
        <v>0</v>
      </c>
    </row>
    <row r="83" spans="1:14" ht="12.75">
      <c r="A83" s="172">
        <v>80</v>
      </c>
      <c r="B83" s="181" t="e">
        <f>#REF!</f>
        <v>#REF!</v>
      </c>
      <c r="C83" s="178" t="e">
        <f>#REF!</f>
        <v>#REF!</v>
      </c>
      <c r="D83" s="178" t="e">
        <f>#REF!</f>
        <v>#REF!</v>
      </c>
      <c r="E83" s="166" t="e">
        <f>#REF!</f>
        <v>#REF!</v>
      </c>
      <c r="F83" s="150" t="e">
        <f t="shared" si="3"/>
        <v>#REF!</v>
      </c>
      <c r="H83" s="174">
        <v>999</v>
      </c>
      <c r="I83" s="174">
        <v>161</v>
      </c>
      <c r="J83" s="174" t="s">
        <v>279</v>
      </c>
      <c r="K83" s="174" t="s">
        <v>243</v>
      </c>
      <c r="L83" s="165"/>
      <c r="M83" s="165"/>
      <c r="N83" s="174">
        <f t="shared" si="2"/>
        <v>0</v>
      </c>
    </row>
    <row r="84" spans="1:14" ht="12.75">
      <c r="A84" s="172">
        <v>81</v>
      </c>
      <c r="B84" s="181" t="e">
        <f>#REF!</f>
        <v>#REF!</v>
      </c>
      <c r="C84" s="178" t="e">
        <f>#REF!</f>
        <v>#REF!</v>
      </c>
      <c r="D84" s="178" t="e">
        <f>#REF!</f>
        <v>#REF!</v>
      </c>
      <c r="E84" s="166" t="e">
        <f>#REF!</f>
        <v>#REF!</v>
      </c>
      <c r="F84" s="150" t="e">
        <f t="shared" si="3"/>
        <v>#REF!</v>
      </c>
      <c r="H84" s="174">
        <v>999</v>
      </c>
      <c r="I84" s="174">
        <v>165</v>
      </c>
      <c r="J84" s="174" t="s">
        <v>282</v>
      </c>
      <c r="K84" s="174" t="s">
        <v>236</v>
      </c>
      <c r="L84" s="165"/>
      <c r="M84" s="165"/>
      <c r="N84" s="174">
        <f t="shared" si="2"/>
        <v>0</v>
      </c>
    </row>
    <row r="85" spans="1:14" ht="12.75">
      <c r="A85" s="172">
        <v>82</v>
      </c>
      <c r="B85" s="181" t="e">
        <f>#REF!</f>
        <v>#REF!</v>
      </c>
      <c r="C85" s="178" t="e">
        <f>#REF!</f>
        <v>#REF!</v>
      </c>
      <c r="D85" s="178" t="e">
        <f>#REF!</f>
        <v>#REF!</v>
      </c>
      <c r="E85" s="166" t="e">
        <f>#REF!</f>
        <v>#REF!</v>
      </c>
      <c r="F85" s="150" t="e">
        <f t="shared" si="3"/>
        <v>#REF!</v>
      </c>
      <c r="H85" s="174">
        <v>999</v>
      </c>
      <c r="I85" s="174">
        <v>182</v>
      </c>
      <c r="J85" s="174" t="s">
        <v>280</v>
      </c>
      <c r="K85" s="174" t="s">
        <v>241</v>
      </c>
      <c r="L85" s="165"/>
      <c r="M85" s="165"/>
      <c r="N85" s="174">
        <f t="shared" si="2"/>
        <v>0</v>
      </c>
    </row>
    <row r="86" spans="1:14" ht="12.75">
      <c r="A86" s="172">
        <v>83</v>
      </c>
      <c r="B86" s="181" t="e">
        <f>#REF!</f>
        <v>#REF!</v>
      </c>
      <c r="C86" s="178" t="e">
        <f>#REF!</f>
        <v>#REF!</v>
      </c>
      <c r="D86" s="178" t="e">
        <f>#REF!</f>
        <v>#REF!</v>
      </c>
      <c r="E86" s="166" t="e">
        <f>#REF!</f>
        <v>#REF!</v>
      </c>
      <c r="F86" s="150" t="e">
        <f t="shared" si="3"/>
        <v>#REF!</v>
      </c>
      <c r="H86" s="174">
        <v>999</v>
      </c>
      <c r="I86" s="174">
        <v>188</v>
      </c>
      <c r="J86" s="174" t="s">
        <v>125</v>
      </c>
      <c r="K86" s="174" t="s">
        <v>237</v>
      </c>
      <c r="L86" s="165"/>
      <c r="M86" s="165"/>
      <c r="N86" s="174">
        <f t="shared" si="2"/>
        <v>0</v>
      </c>
    </row>
    <row r="87" spans="1:14" ht="12.75">
      <c r="A87" s="172">
        <v>84</v>
      </c>
      <c r="B87" s="181" t="e">
        <f>#REF!</f>
        <v>#REF!</v>
      </c>
      <c r="C87" s="178" t="e">
        <f>#REF!</f>
        <v>#REF!</v>
      </c>
      <c r="D87" s="178" t="e">
        <f>#REF!</f>
        <v>#REF!</v>
      </c>
      <c r="E87" s="166" t="e">
        <f>#REF!</f>
        <v>#REF!</v>
      </c>
      <c r="F87" s="150" t="e">
        <f t="shared" si="3"/>
        <v>#REF!</v>
      </c>
      <c r="H87" s="174">
        <v>999</v>
      </c>
      <c r="I87" s="174">
        <v>189</v>
      </c>
      <c r="J87" s="174" t="s">
        <v>121</v>
      </c>
      <c r="K87" s="174" t="s">
        <v>283</v>
      </c>
      <c r="L87" s="165"/>
      <c r="M87" s="165"/>
      <c r="N87" s="174">
        <f t="shared" si="2"/>
        <v>0</v>
      </c>
    </row>
    <row r="88" spans="1:14" ht="12.75">
      <c r="A88" s="172">
        <v>85</v>
      </c>
      <c r="B88" s="181" t="e">
        <f>#REF!</f>
        <v>#REF!</v>
      </c>
      <c r="C88" s="178" t="e">
        <f>#REF!</f>
        <v>#REF!</v>
      </c>
      <c r="D88" s="178" t="e">
        <f>#REF!</f>
        <v>#REF!</v>
      </c>
      <c r="E88" s="166" t="e">
        <f>#REF!</f>
        <v>#REF!</v>
      </c>
      <c r="F88" s="150" t="e">
        <f t="shared" si="3"/>
        <v>#REF!</v>
      </c>
      <c r="H88" s="174">
        <v>999</v>
      </c>
      <c r="I88" s="174">
        <v>190</v>
      </c>
      <c r="J88" s="174" t="s">
        <v>67</v>
      </c>
      <c r="K88" s="174" t="s">
        <v>284</v>
      </c>
      <c r="L88" s="165"/>
      <c r="M88" s="165"/>
      <c r="N88" s="174">
        <f t="shared" si="2"/>
        <v>0</v>
      </c>
    </row>
    <row r="89" spans="1:14" ht="12.75">
      <c r="A89" s="172">
        <v>86</v>
      </c>
      <c r="B89" s="181" t="e">
        <f>#REF!</f>
        <v>#REF!</v>
      </c>
      <c r="C89" s="178" t="e">
        <f>#REF!</f>
        <v>#REF!</v>
      </c>
      <c r="D89" s="178" t="e">
        <f>#REF!</f>
        <v>#REF!</v>
      </c>
      <c r="E89" s="166" t="e">
        <f>#REF!</f>
        <v>#REF!</v>
      </c>
      <c r="F89" s="150" t="e">
        <f t="shared" si="3"/>
        <v>#REF!</v>
      </c>
      <c r="H89" s="174">
        <v>999</v>
      </c>
      <c r="I89" s="174">
        <v>191</v>
      </c>
      <c r="J89" s="174" t="s">
        <v>124</v>
      </c>
      <c r="K89" s="174" t="s">
        <v>285</v>
      </c>
      <c r="L89" s="165"/>
      <c r="M89" s="165"/>
      <c r="N89" s="174">
        <f t="shared" si="2"/>
        <v>0</v>
      </c>
    </row>
    <row r="90" spans="1:14" ht="12.75">
      <c r="A90" s="172">
        <v>87</v>
      </c>
      <c r="B90" s="181" t="e">
        <f>#REF!</f>
        <v>#REF!</v>
      </c>
      <c r="C90" s="178" t="e">
        <f>#REF!</f>
        <v>#REF!</v>
      </c>
      <c r="D90" s="178" t="e">
        <f>#REF!</f>
        <v>#REF!</v>
      </c>
      <c r="E90" s="166" t="e">
        <f>#REF!</f>
        <v>#REF!</v>
      </c>
      <c r="F90" s="150" t="e">
        <f t="shared" si="3"/>
        <v>#REF!</v>
      </c>
      <c r="H90" s="174">
        <v>999</v>
      </c>
      <c r="I90" s="174">
        <v>192</v>
      </c>
      <c r="J90" s="174" t="s">
        <v>247</v>
      </c>
      <c r="K90" s="174" t="s">
        <v>286</v>
      </c>
      <c r="L90" s="165"/>
      <c r="M90" s="165"/>
      <c r="N90" s="174">
        <f t="shared" si="2"/>
        <v>0</v>
      </c>
    </row>
    <row r="91" spans="1:14" ht="12.75">
      <c r="A91" s="172">
        <v>88</v>
      </c>
      <c r="B91" s="181" t="e">
        <f>#REF!</f>
        <v>#REF!</v>
      </c>
      <c r="C91" s="178" t="e">
        <f>#REF!</f>
        <v>#REF!</v>
      </c>
      <c r="D91" s="178" t="e">
        <f>#REF!</f>
        <v>#REF!</v>
      </c>
      <c r="E91" s="166" t="e">
        <f>#REF!</f>
        <v>#REF!</v>
      </c>
      <c r="F91" s="150" t="e">
        <f t="shared" si="3"/>
        <v>#REF!</v>
      </c>
      <c r="H91" s="174">
        <v>999</v>
      </c>
      <c r="I91" s="174">
        <v>193</v>
      </c>
      <c r="J91" s="174" t="s">
        <v>68</v>
      </c>
      <c r="K91" s="174" t="s">
        <v>238</v>
      </c>
      <c r="L91" s="165"/>
      <c r="M91" s="165"/>
      <c r="N91" s="174">
        <f t="shared" si="2"/>
        <v>0</v>
      </c>
    </row>
    <row r="92" spans="1:14" ht="12.75">
      <c r="A92" s="172">
        <v>89</v>
      </c>
      <c r="B92" s="181" t="e">
        <f>#REF!</f>
        <v>#REF!</v>
      </c>
      <c r="C92" s="178" t="e">
        <f>#REF!</f>
        <v>#REF!</v>
      </c>
      <c r="D92" s="178" t="e">
        <f>#REF!</f>
        <v>#REF!</v>
      </c>
      <c r="E92" s="166" t="e">
        <f>#REF!</f>
        <v>#REF!</v>
      </c>
      <c r="F92" s="150" t="e">
        <f t="shared" si="3"/>
        <v>#REF!</v>
      </c>
      <c r="H92" s="174">
        <v>999</v>
      </c>
      <c r="I92" s="174">
        <v>194</v>
      </c>
      <c r="J92" s="174" t="s">
        <v>282</v>
      </c>
      <c r="K92" s="174" t="s">
        <v>287</v>
      </c>
      <c r="L92" s="165"/>
      <c r="M92" s="165"/>
      <c r="N92" s="174">
        <f t="shared" si="2"/>
        <v>0</v>
      </c>
    </row>
    <row r="93" spans="1:14" ht="12.75">
      <c r="A93" s="172">
        <v>90</v>
      </c>
      <c r="B93" s="181" t="e">
        <f>#REF!</f>
        <v>#REF!</v>
      </c>
      <c r="C93" s="178" t="e">
        <f>#REF!</f>
        <v>#REF!</v>
      </c>
      <c r="D93" s="178" t="e">
        <f>#REF!</f>
        <v>#REF!</v>
      </c>
      <c r="E93" s="166" t="e">
        <f>#REF!</f>
        <v>#REF!</v>
      </c>
      <c r="F93" s="150" t="e">
        <f t="shared" si="3"/>
        <v>#REF!</v>
      </c>
      <c r="H93" s="174">
        <v>999</v>
      </c>
      <c r="I93" s="174">
        <v>195</v>
      </c>
      <c r="J93" s="174" t="s">
        <v>109</v>
      </c>
      <c r="K93" s="174" t="s">
        <v>288</v>
      </c>
      <c r="L93" s="165"/>
      <c r="M93" s="165"/>
      <c r="N93" s="174">
        <f t="shared" si="2"/>
        <v>0</v>
      </c>
    </row>
    <row r="94" spans="1:14" ht="12.75">
      <c r="A94" s="172">
        <v>91</v>
      </c>
      <c r="B94" s="181" t="e">
        <f>#REF!</f>
        <v>#REF!</v>
      </c>
      <c r="C94" s="178" t="e">
        <f>#REF!</f>
        <v>#REF!</v>
      </c>
      <c r="D94" s="178" t="e">
        <f>#REF!</f>
        <v>#REF!</v>
      </c>
      <c r="E94" s="166" t="e">
        <f>#REF!</f>
        <v>#REF!</v>
      </c>
      <c r="F94" s="150" t="e">
        <f t="shared" si="3"/>
        <v>#REF!</v>
      </c>
      <c r="H94" s="174">
        <v>999</v>
      </c>
      <c r="I94" s="174">
        <v>196</v>
      </c>
      <c r="J94" s="174" t="s">
        <v>67</v>
      </c>
      <c r="K94" s="174" t="s">
        <v>244</v>
      </c>
      <c r="L94" s="165"/>
      <c r="M94" s="165"/>
      <c r="N94" s="174">
        <f t="shared" si="2"/>
        <v>0</v>
      </c>
    </row>
    <row r="95" spans="1:14" ht="12.75">
      <c r="A95" s="172">
        <v>92</v>
      </c>
      <c r="B95" s="181" t="e">
        <f>#REF!</f>
        <v>#REF!</v>
      </c>
      <c r="C95" s="178" t="e">
        <f>#REF!</f>
        <v>#REF!</v>
      </c>
      <c r="D95" s="178" t="e">
        <f>#REF!</f>
        <v>#REF!</v>
      </c>
      <c r="E95" s="166" t="e">
        <f>#REF!</f>
        <v>#REF!</v>
      </c>
      <c r="F95" s="150" t="e">
        <f t="shared" si="3"/>
        <v>#REF!</v>
      </c>
      <c r="H95" s="174">
        <v>999</v>
      </c>
      <c r="I95" s="174">
        <v>197</v>
      </c>
      <c r="J95" s="174" t="s">
        <v>125</v>
      </c>
      <c r="K95" s="174" t="s">
        <v>289</v>
      </c>
      <c r="L95" s="165"/>
      <c r="M95" s="165"/>
      <c r="N95" s="174">
        <f t="shared" si="2"/>
        <v>0</v>
      </c>
    </row>
    <row r="96" spans="1:14" ht="12.75">
      <c r="A96" s="172">
        <v>93</v>
      </c>
      <c r="B96" s="181" t="e">
        <f>#REF!</f>
        <v>#REF!</v>
      </c>
      <c r="C96" s="178" t="e">
        <f>#REF!</f>
        <v>#REF!</v>
      </c>
      <c r="D96" s="178" t="e">
        <f>#REF!</f>
        <v>#REF!</v>
      </c>
      <c r="E96" s="166" t="e">
        <f>#REF!</f>
        <v>#REF!</v>
      </c>
      <c r="F96" s="150" t="e">
        <f t="shared" si="3"/>
        <v>#REF!</v>
      </c>
      <c r="H96" s="174">
        <v>999</v>
      </c>
      <c r="I96" s="174">
        <v>198</v>
      </c>
      <c r="J96" s="174" t="s">
        <v>67</v>
      </c>
      <c r="K96" s="174" t="s">
        <v>290</v>
      </c>
      <c r="L96" s="165"/>
      <c r="M96" s="165"/>
      <c r="N96" s="174">
        <f t="shared" si="2"/>
        <v>0</v>
      </c>
    </row>
    <row r="97" spans="1:14" ht="12.75">
      <c r="A97" s="172">
        <v>94</v>
      </c>
      <c r="B97" s="181" t="e">
        <f>#REF!</f>
        <v>#REF!</v>
      </c>
      <c r="C97" s="178" t="e">
        <f>#REF!</f>
        <v>#REF!</v>
      </c>
      <c r="D97" s="178" t="e">
        <f>#REF!</f>
        <v>#REF!</v>
      </c>
      <c r="E97" s="166" t="e">
        <f>#REF!</f>
        <v>#REF!</v>
      </c>
      <c r="F97" s="150" t="e">
        <f t="shared" si="3"/>
        <v>#REF!</v>
      </c>
      <c r="H97" s="174">
        <v>999</v>
      </c>
      <c r="I97" s="174">
        <v>199</v>
      </c>
      <c r="J97" s="174" t="s">
        <v>292</v>
      </c>
      <c r="K97" s="174" t="s">
        <v>291</v>
      </c>
      <c r="L97" s="165"/>
      <c r="M97" s="165"/>
      <c r="N97" s="174">
        <f t="shared" si="2"/>
        <v>0</v>
      </c>
    </row>
    <row r="98" spans="1:14" ht="12.75">
      <c r="A98" s="172">
        <v>95</v>
      </c>
      <c r="B98" s="181" t="e">
        <f>#REF!</f>
        <v>#REF!</v>
      </c>
      <c r="C98" s="178" t="e">
        <f>#REF!</f>
        <v>#REF!</v>
      </c>
      <c r="D98" s="178" t="e">
        <f>#REF!</f>
        <v>#REF!</v>
      </c>
      <c r="E98" s="166" t="e">
        <f>#REF!</f>
        <v>#REF!</v>
      </c>
      <c r="F98" s="150" t="e">
        <f t="shared" si="3"/>
        <v>#REF!</v>
      </c>
      <c r="H98" s="174">
        <v>999</v>
      </c>
      <c r="I98" s="174">
        <v>200</v>
      </c>
      <c r="J98" s="174" t="s">
        <v>109</v>
      </c>
      <c r="K98" s="174" t="s">
        <v>293</v>
      </c>
      <c r="L98" s="165"/>
      <c r="M98" s="165"/>
      <c r="N98" s="174">
        <f t="shared" si="2"/>
        <v>0</v>
      </c>
    </row>
    <row r="99" spans="1:14" ht="12.75">
      <c r="A99" s="172">
        <v>96</v>
      </c>
      <c r="B99" s="181" t="e">
        <f>#REF!</f>
        <v>#REF!</v>
      </c>
      <c r="C99" s="178" t="e">
        <f>#REF!</f>
        <v>#REF!</v>
      </c>
      <c r="D99" s="178" t="e">
        <f>#REF!</f>
        <v>#REF!</v>
      </c>
      <c r="E99" s="166" t="e">
        <f>#REF!</f>
        <v>#REF!</v>
      </c>
      <c r="F99" s="150" t="e">
        <f t="shared" si="3"/>
        <v>#REF!</v>
      </c>
      <c r="H99" s="174">
        <v>999</v>
      </c>
      <c r="I99" s="174">
        <v>201</v>
      </c>
      <c r="J99" s="174" t="s">
        <v>125</v>
      </c>
      <c r="K99" s="174" t="s">
        <v>294</v>
      </c>
      <c r="L99" s="165"/>
      <c r="M99" s="165"/>
      <c r="N99" s="174">
        <f t="shared" si="2"/>
        <v>0</v>
      </c>
    </row>
    <row r="100" spans="1:14" ht="12.75">
      <c r="A100" s="172">
        <v>97</v>
      </c>
      <c r="B100" s="181" t="e">
        <f>#REF!</f>
        <v>#REF!</v>
      </c>
      <c r="C100" s="178" t="e">
        <f>#REF!</f>
        <v>#REF!</v>
      </c>
      <c r="D100" s="178" t="e">
        <f>#REF!</f>
        <v>#REF!</v>
      </c>
      <c r="E100" s="166" t="e">
        <f>#REF!</f>
        <v>#REF!</v>
      </c>
      <c r="F100" s="150" t="e">
        <f t="shared" si="3"/>
        <v>#REF!</v>
      </c>
      <c r="H100" s="174">
        <v>999</v>
      </c>
      <c r="I100" s="174">
        <v>202</v>
      </c>
      <c r="J100" s="174" t="s">
        <v>296</v>
      </c>
      <c r="K100" s="174" t="s">
        <v>295</v>
      </c>
      <c r="L100" s="165"/>
      <c r="M100" s="165"/>
      <c r="N100" s="174">
        <f t="shared" si="2"/>
        <v>0</v>
      </c>
    </row>
    <row r="101" spans="1:14" ht="12.75">
      <c r="A101" s="172">
        <v>98</v>
      </c>
      <c r="B101" s="181" t="e">
        <f>#REF!</f>
        <v>#REF!</v>
      </c>
      <c r="C101" s="178" t="e">
        <f>#REF!</f>
        <v>#REF!</v>
      </c>
      <c r="D101" s="178" t="e">
        <f>#REF!</f>
        <v>#REF!</v>
      </c>
      <c r="E101" s="166" t="e">
        <f>#REF!</f>
        <v>#REF!</v>
      </c>
      <c r="F101" s="150" t="e">
        <f t="shared" si="3"/>
        <v>#REF!</v>
      </c>
      <c r="H101" s="174">
        <v>999</v>
      </c>
      <c r="I101" s="174">
        <v>203</v>
      </c>
      <c r="J101" s="174" t="s">
        <v>68</v>
      </c>
      <c r="K101" s="174" t="s">
        <v>297</v>
      </c>
      <c r="L101" s="165"/>
      <c r="M101" s="165"/>
      <c r="N101" s="174">
        <f t="shared" si="2"/>
        <v>0</v>
      </c>
    </row>
    <row r="102" spans="1:14" ht="12.75">
      <c r="A102" s="172">
        <v>99</v>
      </c>
      <c r="B102" s="181" t="e">
        <f>#REF!</f>
        <v>#REF!</v>
      </c>
      <c r="C102" s="178" t="e">
        <f>#REF!</f>
        <v>#REF!</v>
      </c>
      <c r="D102" s="178" t="e">
        <f>#REF!</f>
        <v>#REF!</v>
      </c>
      <c r="E102" s="166" t="e">
        <f>#REF!</f>
        <v>#REF!</v>
      </c>
      <c r="F102" s="150" t="e">
        <f t="shared" si="3"/>
        <v>#REF!</v>
      </c>
      <c r="H102" s="174">
        <v>999</v>
      </c>
      <c r="I102" s="174">
        <v>204</v>
      </c>
      <c r="J102" s="174" t="s">
        <v>247</v>
      </c>
      <c r="K102" s="174" t="s">
        <v>298</v>
      </c>
      <c r="L102" s="165"/>
      <c r="M102" s="165"/>
      <c r="N102" s="174">
        <f t="shared" si="2"/>
        <v>0</v>
      </c>
    </row>
    <row r="103" spans="1:14" ht="12.75">
      <c r="A103" s="172">
        <v>100</v>
      </c>
      <c r="B103" s="181" t="e">
        <f>#REF!</f>
        <v>#REF!</v>
      </c>
      <c r="C103" s="178" t="e">
        <f>#REF!</f>
        <v>#REF!</v>
      </c>
      <c r="D103" s="178" t="e">
        <f>#REF!</f>
        <v>#REF!</v>
      </c>
      <c r="E103" s="166" t="e">
        <f>#REF!</f>
        <v>#REF!</v>
      </c>
      <c r="F103" s="150" t="e">
        <f t="shared" si="3"/>
        <v>#REF!</v>
      </c>
      <c r="H103" s="174">
        <v>999</v>
      </c>
      <c r="I103" s="174">
        <v>205</v>
      </c>
      <c r="J103" s="174" t="s">
        <v>279</v>
      </c>
      <c r="K103" s="174" t="s">
        <v>299</v>
      </c>
      <c r="L103" s="165"/>
      <c r="M103" s="165"/>
      <c r="N103" s="174">
        <f t="shared" si="2"/>
        <v>0</v>
      </c>
    </row>
    <row r="104" spans="1:14" ht="12.75">
      <c r="A104" s="172">
        <v>101</v>
      </c>
      <c r="B104" s="181" t="e">
        <f>#REF!</f>
        <v>#REF!</v>
      </c>
      <c r="C104" s="178" t="e">
        <f>#REF!</f>
        <v>#REF!</v>
      </c>
      <c r="D104" s="178" t="e">
        <f>#REF!</f>
        <v>#REF!</v>
      </c>
      <c r="E104" s="166" t="e">
        <f>#REF!</f>
        <v>#REF!</v>
      </c>
      <c r="F104" s="150" t="e">
        <f t="shared" si="3"/>
        <v>#REF!</v>
      </c>
      <c r="H104" s="174" t="s">
        <v>54</v>
      </c>
      <c r="I104" s="174" t="s">
        <v>16</v>
      </c>
      <c r="J104" s="174" t="s">
        <v>54</v>
      </c>
      <c r="K104" s="174" t="s">
        <v>54</v>
      </c>
      <c r="L104" s="165"/>
      <c r="M104" s="165"/>
      <c r="N104" s="174">
        <f t="shared" si="2"/>
        <v>0</v>
      </c>
    </row>
    <row r="105" spans="1:14" ht="12.75">
      <c r="A105" s="172">
        <v>102</v>
      </c>
      <c r="B105" s="181" t="e">
        <f>#REF!</f>
        <v>#REF!</v>
      </c>
      <c r="C105" s="178" t="e">
        <f>#REF!</f>
        <v>#REF!</v>
      </c>
      <c r="D105" s="178" t="e">
        <f>#REF!</f>
        <v>#REF!</v>
      </c>
      <c r="E105" s="166" t="e">
        <f>#REF!</f>
        <v>#REF!</v>
      </c>
      <c r="F105" s="150" t="e">
        <f t="shared" si="3"/>
        <v>#REF!</v>
      </c>
      <c r="H105" s="174" t="s">
        <v>54</v>
      </c>
      <c r="I105" s="174" t="s">
        <v>16</v>
      </c>
      <c r="J105" s="174" t="s">
        <v>54</v>
      </c>
      <c r="K105" s="174" t="s">
        <v>54</v>
      </c>
      <c r="L105" s="165"/>
      <c r="M105" s="165"/>
      <c r="N105" s="174">
        <f t="shared" si="2"/>
        <v>0</v>
      </c>
    </row>
    <row r="106" spans="1:14" ht="12.75">
      <c r="A106" s="172">
        <v>103</v>
      </c>
      <c r="B106" s="181" t="e">
        <f>#REF!</f>
        <v>#REF!</v>
      </c>
      <c r="C106" s="178" t="e">
        <f>#REF!</f>
        <v>#REF!</v>
      </c>
      <c r="D106" s="178" t="e">
        <f>#REF!</f>
        <v>#REF!</v>
      </c>
      <c r="E106" s="166" t="e">
        <f>#REF!</f>
        <v>#REF!</v>
      </c>
      <c r="F106" s="150" t="e">
        <f t="shared" si="3"/>
        <v>#REF!</v>
      </c>
      <c r="H106" s="174" t="s">
        <v>54</v>
      </c>
      <c r="I106" s="174" t="s">
        <v>16</v>
      </c>
      <c r="J106" s="174" t="s">
        <v>54</v>
      </c>
      <c r="K106" s="174" t="s">
        <v>54</v>
      </c>
      <c r="L106" s="165"/>
      <c r="M106" s="165"/>
      <c r="N106" s="174">
        <f t="shared" si="2"/>
        <v>0</v>
      </c>
    </row>
    <row r="107" spans="1:14" ht="12.75">
      <c r="A107" s="172">
        <v>104</v>
      </c>
      <c r="B107" s="181" t="e">
        <f>#REF!</f>
        <v>#REF!</v>
      </c>
      <c r="C107" s="178" t="e">
        <f>#REF!</f>
        <v>#REF!</v>
      </c>
      <c r="D107" s="178" t="e">
        <f>#REF!</f>
        <v>#REF!</v>
      </c>
      <c r="E107" s="166" t="e">
        <f>#REF!</f>
        <v>#REF!</v>
      </c>
      <c r="F107" s="150" t="e">
        <f t="shared" si="3"/>
        <v>#REF!</v>
      </c>
      <c r="H107" s="174" t="s">
        <v>54</v>
      </c>
      <c r="I107" s="174" t="s">
        <v>16</v>
      </c>
      <c r="J107" s="174" t="s">
        <v>54</v>
      </c>
      <c r="K107" s="174" t="s">
        <v>54</v>
      </c>
      <c r="L107" s="165"/>
      <c r="M107" s="165"/>
      <c r="N107" s="174">
        <f t="shared" si="2"/>
        <v>0</v>
      </c>
    </row>
    <row r="108" spans="1:14" ht="12.75">
      <c r="A108" s="172">
        <v>105</v>
      </c>
      <c r="B108" s="181" t="e">
        <f>#REF!</f>
        <v>#REF!</v>
      </c>
      <c r="C108" s="178" t="e">
        <f>#REF!</f>
        <v>#REF!</v>
      </c>
      <c r="D108" s="178" t="e">
        <f>#REF!</f>
        <v>#REF!</v>
      </c>
      <c r="E108" s="166" t="e">
        <f>#REF!</f>
        <v>#REF!</v>
      </c>
      <c r="F108" s="150" t="e">
        <f t="shared" si="3"/>
        <v>#REF!</v>
      </c>
      <c r="H108" s="174" t="s">
        <v>54</v>
      </c>
      <c r="I108" s="174" t="s">
        <v>16</v>
      </c>
      <c r="J108" s="174" t="s">
        <v>54</v>
      </c>
      <c r="K108" s="174" t="s">
        <v>54</v>
      </c>
      <c r="L108" s="165"/>
      <c r="M108" s="165"/>
      <c r="N108" s="174">
        <f t="shared" si="2"/>
        <v>0</v>
      </c>
    </row>
    <row r="109" spans="1:14" ht="12.75">
      <c r="A109" s="172">
        <v>106</v>
      </c>
      <c r="B109" s="181" t="e">
        <f>#REF!</f>
        <v>#REF!</v>
      </c>
      <c r="C109" s="178" t="e">
        <f>#REF!</f>
        <v>#REF!</v>
      </c>
      <c r="D109" s="178" t="e">
        <f>#REF!</f>
        <v>#REF!</v>
      </c>
      <c r="E109" s="166" t="e">
        <f>#REF!</f>
        <v>#REF!</v>
      </c>
      <c r="F109" s="150" t="e">
        <f t="shared" si="3"/>
        <v>#REF!</v>
      </c>
      <c r="H109" s="174" t="s">
        <v>54</v>
      </c>
      <c r="I109" s="174" t="s">
        <v>16</v>
      </c>
      <c r="J109" s="174" t="s">
        <v>54</v>
      </c>
      <c r="K109" s="174" t="s">
        <v>54</v>
      </c>
      <c r="L109" s="165"/>
      <c r="M109" s="165"/>
      <c r="N109" s="174">
        <f t="shared" si="2"/>
        <v>0</v>
      </c>
    </row>
    <row r="110" spans="1:14" ht="12.75">
      <c r="A110" s="172">
        <v>107</v>
      </c>
      <c r="B110" s="181" t="e">
        <f>#REF!</f>
        <v>#REF!</v>
      </c>
      <c r="C110" s="178" t="e">
        <f>#REF!</f>
        <v>#REF!</v>
      </c>
      <c r="D110" s="178" t="e">
        <f>#REF!</f>
        <v>#REF!</v>
      </c>
      <c r="E110" s="166" t="e">
        <f>#REF!</f>
        <v>#REF!</v>
      </c>
      <c r="F110" s="150" t="e">
        <f t="shared" si="3"/>
        <v>#REF!</v>
      </c>
      <c r="H110" s="174" t="s">
        <v>54</v>
      </c>
      <c r="I110" s="174" t="s">
        <v>16</v>
      </c>
      <c r="J110" s="174" t="s">
        <v>54</v>
      </c>
      <c r="K110" s="174" t="s">
        <v>54</v>
      </c>
      <c r="L110" s="165"/>
      <c r="M110" s="165"/>
      <c r="N110" s="174">
        <f t="shared" si="2"/>
        <v>0</v>
      </c>
    </row>
    <row r="111" spans="1:14" ht="12.75">
      <c r="A111" s="172">
        <v>108</v>
      </c>
      <c r="B111" s="181" t="e">
        <f>#REF!</f>
        <v>#REF!</v>
      </c>
      <c r="C111" s="178" t="e">
        <f>#REF!</f>
        <v>#REF!</v>
      </c>
      <c r="D111" s="178" t="e">
        <f>#REF!</f>
        <v>#REF!</v>
      </c>
      <c r="E111" s="166" t="e">
        <f>#REF!</f>
        <v>#REF!</v>
      </c>
      <c r="F111" s="150" t="e">
        <f t="shared" si="3"/>
        <v>#REF!</v>
      </c>
      <c r="H111" s="174" t="s">
        <v>54</v>
      </c>
      <c r="I111" s="174" t="s">
        <v>16</v>
      </c>
      <c r="J111" s="174" t="s">
        <v>54</v>
      </c>
      <c r="K111" s="174" t="s">
        <v>54</v>
      </c>
      <c r="L111" s="165"/>
      <c r="M111" s="165"/>
      <c r="N111" s="174">
        <f t="shared" si="2"/>
        <v>0</v>
      </c>
    </row>
    <row r="112" spans="1:14" ht="12.75">
      <c r="A112" s="172">
        <v>109</v>
      </c>
      <c r="B112" s="181" t="e">
        <f>#REF!</f>
        <v>#REF!</v>
      </c>
      <c r="C112" s="178" t="e">
        <f>#REF!</f>
        <v>#REF!</v>
      </c>
      <c r="D112" s="178" t="e">
        <f>#REF!</f>
        <v>#REF!</v>
      </c>
      <c r="E112" s="166" t="e">
        <f>#REF!</f>
        <v>#REF!</v>
      </c>
      <c r="F112" s="150" t="e">
        <f t="shared" si="3"/>
        <v>#REF!</v>
      </c>
      <c r="H112" s="174" t="s">
        <v>54</v>
      </c>
      <c r="I112" s="174" t="s">
        <v>16</v>
      </c>
      <c r="J112" s="174" t="s">
        <v>54</v>
      </c>
      <c r="K112" s="174" t="s">
        <v>54</v>
      </c>
      <c r="L112" s="165"/>
      <c r="M112" s="165"/>
      <c r="N112" s="174">
        <f t="shared" si="2"/>
        <v>0</v>
      </c>
    </row>
    <row r="113" spans="1:14" ht="12.75">
      <c r="A113" s="172">
        <v>110</v>
      </c>
      <c r="B113" s="181" t="e">
        <f>#REF!</f>
        <v>#REF!</v>
      </c>
      <c r="C113" s="178" t="e">
        <f>#REF!</f>
        <v>#REF!</v>
      </c>
      <c r="D113" s="178" t="e">
        <f>#REF!</f>
        <v>#REF!</v>
      </c>
      <c r="E113" s="166" t="e">
        <f>#REF!</f>
        <v>#REF!</v>
      </c>
      <c r="F113" s="150" t="e">
        <f t="shared" si="3"/>
        <v>#REF!</v>
      </c>
      <c r="H113" s="174" t="s">
        <v>54</v>
      </c>
      <c r="I113" s="174" t="s">
        <v>16</v>
      </c>
      <c r="J113" s="174" t="s">
        <v>54</v>
      </c>
      <c r="K113" s="174" t="s">
        <v>54</v>
      </c>
      <c r="L113" s="165"/>
      <c r="M113" s="165"/>
      <c r="N113" s="174">
        <f t="shared" si="2"/>
        <v>0</v>
      </c>
    </row>
    <row r="114" spans="1:14" ht="12.75">
      <c r="A114" s="172">
        <v>111</v>
      </c>
      <c r="B114" s="181" t="e">
        <f>#REF!</f>
        <v>#REF!</v>
      </c>
      <c r="C114" s="178" t="e">
        <f>#REF!</f>
        <v>#REF!</v>
      </c>
      <c r="D114" s="178" t="e">
        <f>#REF!</f>
        <v>#REF!</v>
      </c>
      <c r="E114" s="166" t="e">
        <f>#REF!</f>
        <v>#REF!</v>
      </c>
      <c r="F114" s="150" t="e">
        <f t="shared" si="3"/>
        <v>#REF!</v>
      </c>
      <c r="H114" s="174" t="s">
        <v>54</v>
      </c>
      <c r="I114" s="174" t="s">
        <v>16</v>
      </c>
      <c r="J114" s="174" t="s">
        <v>54</v>
      </c>
      <c r="K114" s="174" t="s">
        <v>54</v>
      </c>
      <c r="L114" s="165"/>
      <c r="M114" s="165"/>
      <c r="N114" s="174">
        <f t="shared" si="2"/>
        <v>0</v>
      </c>
    </row>
    <row r="115" spans="1:14" ht="12.75">
      <c r="A115" s="172">
        <v>112</v>
      </c>
      <c r="B115" s="181" t="e">
        <f>#REF!</f>
        <v>#REF!</v>
      </c>
      <c r="C115" s="178" t="e">
        <f>#REF!</f>
        <v>#REF!</v>
      </c>
      <c r="D115" s="178" t="e">
        <f>#REF!</f>
        <v>#REF!</v>
      </c>
      <c r="E115" s="166" t="e">
        <f>#REF!</f>
        <v>#REF!</v>
      </c>
      <c r="F115" s="150" t="e">
        <f t="shared" si="3"/>
        <v>#REF!</v>
      </c>
      <c r="H115" s="174" t="s">
        <v>54</v>
      </c>
      <c r="I115" s="174" t="s">
        <v>16</v>
      </c>
      <c r="J115" s="174" t="s">
        <v>54</v>
      </c>
      <c r="K115" s="174" t="s">
        <v>54</v>
      </c>
      <c r="L115" s="165"/>
      <c r="M115" s="165"/>
      <c r="N115" s="174">
        <f t="shared" si="2"/>
        <v>0</v>
      </c>
    </row>
    <row r="116" spans="1:14" ht="12.75">
      <c r="A116" s="172">
        <v>113</v>
      </c>
      <c r="B116" s="181" t="e">
        <f>#REF!</f>
        <v>#REF!</v>
      </c>
      <c r="C116" s="178" t="e">
        <f>#REF!</f>
        <v>#REF!</v>
      </c>
      <c r="D116" s="178" t="e">
        <f>#REF!</f>
        <v>#REF!</v>
      </c>
      <c r="E116" s="166" t="e">
        <f>#REF!</f>
        <v>#REF!</v>
      </c>
      <c r="F116" s="150" t="e">
        <f t="shared" si="3"/>
        <v>#REF!</v>
      </c>
      <c r="H116" s="174" t="s">
        <v>54</v>
      </c>
      <c r="I116" s="174" t="s">
        <v>16</v>
      </c>
      <c r="J116" s="174" t="s">
        <v>54</v>
      </c>
      <c r="K116" s="174" t="s">
        <v>54</v>
      </c>
      <c r="L116" s="165"/>
      <c r="M116" s="165"/>
      <c r="N116" s="174">
        <f t="shared" si="2"/>
        <v>0</v>
      </c>
    </row>
    <row r="117" spans="1:14" ht="12.75">
      <c r="A117" s="172">
        <v>114</v>
      </c>
      <c r="B117" s="181" t="e">
        <f>#REF!</f>
        <v>#REF!</v>
      </c>
      <c r="C117" s="178" t="e">
        <f>#REF!</f>
        <v>#REF!</v>
      </c>
      <c r="D117" s="178" t="e">
        <f>#REF!</f>
        <v>#REF!</v>
      </c>
      <c r="E117" s="166" t="e">
        <f>#REF!</f>
        <v>#REF!</v>
      </c>
      <c r="F117" s="150" t="e">
        <f t="shared" si="3"/>
        <v>#REF!</v>
      </c>
      <c r="H117" s="174" t="s">
        <v>54</v>
      </c>
      <c r="I117" s="174" t="s">
        <v>16</v>
      </c>
      <c r="J117" s="174" t="s">
        <v>54</v>
      </c>
      <c r="K117" s="174" t="s">
        <v>54</v>
      </c>
      <c r="L117" s="165"/>
      <c r="M117" s="165"/>
      <c r="N117" s="174">
        <f t="shared" si="2"/>
        <v>0</v>
      </c>
    </row>
    <row r="118" spans="1:14" ht="12.75">
      <c r="A118" s="172">
        <v>115</v>
      </c>
      <c r="B118" s="181" t="e">
        <f>#REF!</f>
        <v>#REF!</v>
      </c>
      <c r="C118" s="178" t="e">
        <f>#REF!</f>
        <v>#REF!</v>
      </c>
      <c r="D118" s="178" t="e">
        <f>#REF!</f>
        <v>#REF!</v>
      </c>
      <c r="E118" s="166" t="e">
        <f>#REF!</f>
        <v>#REF!</v>
      </c>
      <c r="F118" s="150" t="e">
        <f t="shared" si="3"/>
        <v>#REF!</v>
      </c>
      <c r="H118" s="174" t="s">
        <v>54</v>
      </c>
      <c r="I118" s="174" t="s">
        <v>16</v>
      </c>
      <c r="J118" s="174" t="s">
        <v>54</v>
      </c>
      <c r="K118" s="174" t="s">
        <v>54</v>
      </c>
      <c r="L118" s="165"/>
      <c r="M118" s="165"/>
      <c r="N118" s="174">
        <f t="shared" si="2"/>
        <v>0</v>
      </c>
    </row>
    <row r="119" spans="1:14" ht="12.75">
      <c r="A119" s="172">
        <v>116</v>
      </c>
      <c r="B119" s="181" t="e">
        <f>#REF!</f>
        <v>#REF!</v>
      </c>
      <c r="C119" s="178" t="e">
        <f>#REF!</f>
        <v>#REF!</v>
      </c>
      <c r="D119" s="178" t="e">
        <f>#REF!</f>
        <v>#REF!</v>
      </c>
      <c r="E119" s="166" t="e">
        <f>#REF!</f>
        <v>#REF!</v>
      </c>
      <c r="F119" s="150" t="e">
        <f t="shared" si="3"/>
        <v>#REF!</v>
      </c>
      <c r="H119" s="174" t="s">
        <v>54</v>
      </c>
      <c r="I119" s="174" t="s">
        <v>16</v>
      </c>
      <c r="J119" s="174" t="s">
        <v>54</v>
      </c>
      <c r="K119" s="174" t="s">
        <v>54</v>
      </c>
      <c r="L119" s="165"/>
      <c r="M119" s="165"/>
      <c r="N119" s="174">
        <f t="shared" si="2"/>
        <v>0</v>
      </c>
    </row>
    <row r="120" spans="1:14" ht="12.75">
      <c r="A120" s="172">
        <v>117</v>
      </c>
      <c r="B120" s="181" t="e">
        <f>#REF!</f>
        <v>#REF!</v>
      </c>
      <c r="C120" s="178" t="e">
        <f>#REF!</f>
        <v>#REF!</v>
      </c>
      <c r="D120" s="178" t="e">
        <f>#REF!</f>
        <v>#REF!</v>
      </c>
      <c r="E120" s="166" t="e">
        <f>#REF!</f>
        <v>#REF!</v>
      </c>
      <c r="F120" s="150" t="e">
        <f t="shared" si="3"/>
        <v>#REF!</v>
      </c>
      <c r="H120" s="174" t="s">
        <v>54</v>
      </c>
      <c r="I120" s="174" t="s">
        <v>16</v>
      </c>
      <c r="J120" s="174" t="s">
        <v>54</v>
      </c>
      <c r="K120" s="174" t="s">
        <v>54</v>
      </c>
      <c r="L120" s="165"/>
      <c r="M120" s="165"/>
      <c r="N120" s="174">
        <f t="shared" si="2"/>
        <v>0</v>
      </c>
    </row>
    <row r="121" spans="1:14" ht="12.75">
      <c r="A121" s="172">
        <v>118</v>
      </c>
      <c r="B121" s="181" t="e">
        <f>#REF!</f>
        <v>#REF!</v>
      </c>
      <c r="C121" s="178" t="e">
        <f>#REF!</f>
        <v>#REF!</v>
      </c>
      <c r="D121" s="178" t="e">
        <f>#REF!</f>
        <v>#REF!</v>
      </c>
      <c r="E121" s="166" t="e">
        <f>#REF!</f>
        <v>#REF!</v>
      </c>
      <c r="F121" s="150" t="e">
        <f t="shared" si="3"/>
        <v>#REF!</v>
      </c>
      <c r="H121" s="174" t="s">
        <v>54</v>
      </c>
      <c r="I121" s="174" t="s">
        <v>16</v>
      </c>
      <c r="J121" s="174" t="s">
        <v>54</v>
      </c>
      <c r="K121" s="174" t="s">
        <v>54</v>
      </c>
      <c r="L121" s="165"/>
      <c r="M121" s="165"/>
      <c r="N121" s="174">
        <f t="shared" si="2"/>
        <v>0</v>
      </c>
    </row>
    <row r="122" spans="1:14" ht="12.75">
      <c r="A122" s="172">
        <v>119</v>
      </c>
      <c r="B122" s="181" t="e">
        <f>#REF!</f>
        <v>#REF!</v>
      </c>
      <c r="C122" s="178" t="e">
        <f>#REF!</f>
        <v>#REF!</v>
      </c>
      <c r="D122" s="178" t="e">
        <f>#REF!</f>
        <v>#REF!</v>
      </c>
      <c r="E122" s="166" t="e">
        <f>#REF!</f>
        <v>#REF!</v>
      </c>
      <c r="F122" s="150" t="e">
        <f t="shared" si="3"/>
        <v>#REF!</v>
      </c>
      <c r="H122" s="174" t="s">
        <v>54</v>
      </c>
      <c r="I122" s="174" t="s">
        <v>16</v>
      </c>
      <c r="J122" s="174" t="s">
        <v>54</v>
      </c>
      <c r="K122" s="174" t="s">
        <v>54</v>
      </c>
      <c r="L122" s="165"/>
      <c r="M122" s="165"/>
      <c r="N122" s="174">
        <f t="shared" si="2"/>
        <v>0</v>
      </c>
    </row>
    <row r="123" spans="1:14" ht="12.75">
      <c r="A123" s="172">
        <v>120</v>
      </c>
      <c r="B123" s="181" t="e">
        <f>#REF!</f>
        <v>#REF!</v>
      </c>
      <c r="C123" s="178" t="e">
        <f>#REF!</f>
        <v>#REF!</v>
      </c>
      <c r="D123" s="178" t="e">
        <f>#REF!</f>
        <v>#REF!</v>
      </c>
      <c r="E123" s="166" t="e">
        <f>#REF!</f>
        <v>#REF!</v>
      </c>
      <c r="F123" s="150" t="e">
        <f t="shared" si="3"/>
        <v>#REF!</v>
      </c>
      <c r="H123" s="174" t="s">
        <v>54</v>
      </c>
      <c r="I123" s="174" t="s">
        <v>16</v>
      </c>
      <c r="J123" s="174" t="s">
        <v>54</v>
      </c>
      <c r="K123" s="174" t="s">
        <v>54</v>
      </c>
      <c r="L123" s="165"/>
      <c r="M123" s="165"/>
      <c r="N123" s="174">
        <f t="shared" si="2"/>
        <v>0</v>
      </c>
    </row>
    <row r="124" spans="1:14" ht="12.75">
      <c r="A124" s="172">
        <v>121</v>
      </c>
      <c r="B124" s="181" t="e">
        <f>#REF!</f>
        <v>#REF!</v>
      </c>
      <c r="C124" s="178" t="e">
        <f>#REF!</f>
        <v>#REF!</v>
      </c>
      <c r="D124" s="178" t="e">
        <f>#REF!</f>
        <v>#REF!</v>
      </c>
      <c r="E124" s="166" t="e">
        <f>#REF!</f>
        <v>#REF!</v>
      </c>
      <c r="F124" s="150" t="e">
        <f t="shared" si="3"/>
        <v>#REF!</v>
      </c>
      <c r="H124" s="174" t="s">
        <v>54</v>
      </c>
      <c r="I124" s="174" t="s">
        <v>16</v>
      </c>
      <c r="J124" s="174" t="s">
        <v>54</v>
      </c>
      <c r="K124" s="174" t="s">
        <v>54</v>
      </c>
      <c r="L124" s="165"/>
      <c r="M124" s="165"/>
      <c r="N124" s="174">
        <f t="shared" si="2"/>
        <v>0</v>
      </c>
    </row>
    <row r="125" spans="1:14" ht="12.75">
      <c r="A125" s="172">
        <v>122</v>
      </c>
      <c r="B125" s="181" t="e">
        <f>#REF!</f>
        <v>#REF!</v>
      </c>
      <c r="C125" s="178" t="e">
        <f>#REF!</f>
        <v>#REF!</v>
      </c>
      <c r="D125" s="178" t="e">
        <f>#REF!</f>
        <v>#REF!</v>
      </c>
      <c r="E125" s="166" t="e">
        <f>#REF!</f>
        <v>#REF!</v>
      </c>
      <c r="F125" s="150" t="e">
        <f t="shared" si="3"/>
        <v>#REF!</v>
      </c>
      <c r="H125" s="174" t="s">
        <v>54</v>
      </c>
      <c r="I125" s="174" t="s">
        <v>16</v>
      </c>
      <c r="J125" s="174" t="s">
        <v>54</v>
      </c>
      <c r="K125" s="174" t="s">
        <v>54</v>
      </c>
      <c r="L125" s="165"/>
      <c r="M125" s="165"/>
      <c r="N125" s="174">
        <f t="shared" si="2"/>
        <v>0</v>
      </c>
    </row>
    <row r="126" spans="1:14" ht="12.75">
      <c r="A126" s="172">
        <v>123</v>
      </c>
      <c r="B126" s="181" t="e">
        <f>#REF!</f>
        <v>#REF!</v>
      </c>
      <c r="C126" s="178" t="e">
        <f>#REF!</f>
        <v>#REF!</v>
      </c>
      <c r="D126" s="178" t="e">
        <f>#REF!</f>
        <v>#REF!</v>
      </c>
      <c r="E126" s="166" t="e">
        <f>#REF!</f>
        <v>#REF!</v>
      </c>
      <c r="F126" s="150" t="e">
        <f t="shared" si="3"/>
        <v>#REF!</v>
      </c>
      <c r="H126" s="174" t="s">
        <v>54</v>
      </c>
      <c r="I126" s="174" t="s">
        <v>16</v>
      </c>
      <c r="J126" s="174" t="s">
        <v>54</v>
      </c>
      <c r="K126" s="174" t="s">
        <v>54</v>
      </c>
      <c r="L126" s="165"/>
      <c r="M126" s="165"/>
      <c r="N126" s="174">
        <f t="shared" si="2"/>
        <v>0</v>
      </c>
    </row>
    <row r="127" spans="1:14" ht="12.75">
      <c r="A127" s="172">
        <v>124</v>
      </c>
      <c r="B127" s="181" t="e">
        <f>#REF!</f>
        <v>#REF!</v>
      </c>
      <c r="C127" s="178" t="e">
        <f>#REF!</f>
        <v>#REF!</v>
      </c>
      <c r="D127" s="178" t="e">
        <f>#REF!</f>
        <v>#REF!</v>
      </c>
      <c r="E127" s="166" t="e">
        <f>#REF!</f>
        <v>#REF!</v>
      </c>
      <c r="F127" s="150" t="e">
        <f t="shared" si="3"/>
        <v>#REF!</v>
      </c>
      <c r="H127" s="174" t="s">
        <v>54</v>
      </c>
      <c r="I127" s="174" t="s">
        <v>16</v>
      </c>
      <c r="J127" s="174" t="s">
        <v>54</v>
      </c>
      <c r="K127" s="174" t="s">
        <v>54</v>
      </c>
      <c r="L127" s="165"/>
      <c r="M127" s="165"/>
      <c r="N127" s="174">
        <f t="shared" si="2"/>
        <v>0</v>
      </c>
    </row>
    <row r="128" spans="1:14" ht="12.75">
      <c r="A128" s="172">
        <v>125</v>
      </c>
      <c r="B128" s="181" t="e">
        <f>#REF!</f>
        <v>#REF!</v>
      </c>
      <c r="C128" s="178" t="e">
        <f>#REF!</f>
        <v>#REF!</v>
      </c>
      <c r="D128" s="178" t="e">
        <f>#REF!</f>
        <v>#REF!</v>
      </c>
      <c r="E128" s="166" t="e">
        <f>#REF!</f>
        <v>#REF!</v>
      </c>
      <c r="F128" s="150" t="e">
        <f t="shared" si="3"/>
        <v>#REF!</v>
      </c>
      <c r="H128" s="174" t="s">
        <v>54</v>
      </c>
      <c r="I128" s="174" t="s">
        <v>16</v>
      </c>
      <c r="J128" s="174" t="s">
        <v>54</v>
      </c>
      <c r="K128" s="174" t="s">
        <v>54</v>
      </c>
      <c r="L128" s="165"/>
      <c r="M128" s="165"/>
      <c r="N128" s="174">
        <f t="shared" si="2"/>
        <v>0</v>
      </c>
    </row>
    <row r="129" spans="1:14" ht="12.75">
      <c r="A129" s="172">
        <v>126</v>
      </c>
      <c r="B129" s="181" t="e">
        <f>#REF!</f>
        <v>#REF!</v>
      </c>
      <c r="C129" s="178" t="e">
        <f>#REF!</f>
        <v>#REF!</v>
      </c>
      <c r="D129" s="178" t="e">
        <f>#REF!</f>
        <v>#REF!</v>
      </c>
      <c r="E129" s="166" t="e">
        <f>#REF!</f>
        <v>#REF!</v>
      </c>
      <c r="F129" s="150" t="e">
        <f t="shared" si="3"/>
        <v>#REF!</v>
      </c>
      <c r="H129" s="174" t="s">
        <v>54</v>
      </c>
      <c r="I129" s="174" t="s">
        <v>16</v>
      </c>
      <c r="J129" s="174" t="s">
        <v>54</v>
      </c>
      <c r="K129" s="174" t="s">
        <v>54</v>
      </c>
      <c r="L129" s="165"/>
      <c r="M129" s="165"/>
      <c r="N129" s="174">
        <f t="shared" si="2"/>
        <v>0</v>
      </c>
    </row>
    <row r="130" spans="1:14" ht="12.75">
      <c r="A130" s="172">
        <v>127</v>
      </c>
      <c r="B130" s="181" t="e">
        <f>#REF!</f>
        <v>#REF!</v>
      </c>
      <c r="C130" s="178" t="e">
        <f>#REF!</f>
        <v>#REF!</v>
      </c>
      <c r="D130" s="178" t="e">
        <f>#REF!</f>
        <v>#REF!</v>
      </c>
      <c r="E130" s="166" t="e">
        <f>#REF!</f>
        <v>#REF!</v>
      </c>
      <c r="F130" s="150" t="e">
        <f t="shared" si="3"/>
        <v>#REF!</v>
      </c>
      <c r="H130" s="174" t="s">
        <v>54</v>
      </c>
      <c r="I130" s="174" t="s">
        <v>16</v>
      </c>
      <c r="J130" s="174" t="s">
        <v>54</v>
      </c>
      <c r="K130" s="174" t="s">
        <v>54</v>
      </c>
      <c r="L130" s="165"/>
      <c r="M130" s="165"/>
      <c r="N130" s="174">
        <f t="shared" si="2"/>
        <v>0</v>
      </c>
    </row>
    <row r="131" spans="1:14" ht="12.75">
      <c r="A131" s="172">
        <v>128</v>
      </c>
      <c r="B131" s="181" t="e">
        <f>#REF!</f>
        <v>#REF!</v>
      </c>
      <c r="C131" s="178" t="e">
        <f>#REF!</f>
        <v>#REF!</v>
      </c>
      <c r="D131" s="178" t="e">
        <f>#REF!</f>
        <v>#REF!</v>
      </c>
      <c r="E131" s="166" t="e">
        <f>#REF!</f>
        <v>#REF!</v>
      </c>
      <c r="F131" s="150" t="e">
        <f t="shared" si="3"/>
        <v>#REF!</v>
      </c>
      <c r="H131" s="174" t="s">
        <v>54</v>
      </c>
      <c r="I131" s="174" t="s">
        <v>16</v>
      </c>
      <c r="J131" s="174" t="s">
        <v>54</v>
      </c>
      <c r="K131" s="174" t="s">
        <v>54</v>
      </c>
      <c r="L131" s="165"/>
      <c r="M131" s="165"/>
      <c r="N131" s="174">
        <f t="shared" si="2"/>
        <v>0</v>
      </c>
    </row>
  </sheetData>
  <sheetProtection/>
  <mergeCells count="1">
    <mergeCell ref="A1:E1"/>
  </mergeCells>
  <printOptions horizontalCentered="1"/>
  <pageMargins left="0.1968503937007874" right="0.1968503937007874" top="0.984251968503937" bottom="0.984251968503937" header="0.5118110236220472" footer="0.5118110236220472"/>
  <pageSetup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sheetPr codeName="List39"/>
  <dimension ref="A1:AG290"/>
  <sheetViews>
    <sheetView zoomScalePageLayoutView="0" workbookViewId="0" topLeftCell="A11">
      <selection activeCell="B25" sqref="B25:Q29"/>
    </sheetView>
  </sheetViews>
  <sheetFormatPr defaultColWidth="9.00390625" defaultRowHeight="12.75"/>
  <cols>
    <col min="1" max="1" width="4.00390625" style="47" customWidth="1"/>
    <col min="2" max="2" width="16.625" style="53" customWidth="1"/>
    <col min="3" max="13" width="15.75390625" style="53" customWidth="1"/>
    <col min="14" max="14" width="12.125" style="53" customWidth="1"/>
    <col min="15" max="15" width="11.00390625" style="53" customWidth="1"/>
    <col min="16" max="16" width="11.125" style="53" customWidth="1"/>
    <col min="17" max="17" width="10.875" style="53" customWidth="1"/>
    <col min="18" max="16384" width="9.125" style="47" customWidth="1"/>
  </cols>
  <sheetData>
    <row r="1" spans="2:17" ht="11.25">
      <c r="B1" s="54" t="s">
        <v>18</v>
      </c>
      <c r="C1" s="54" t="s">
        <v>19</v>
      </c>
      <c r="D1" s="54" t="s">
        <v>20</v>
      </c>
      <c r="E1" s="54" t="s">
        <v>21</v>
      </c>
      <c r="F1" s="54" t="s">
        <v>22</v>
      </c>
      <c r="G1" s="54" t="s">
        <v>23</v>
      </c>
      <c r="H1" s="54" t="s">
        <v>24</v>
      </c>
      <c r="I1" s="54" t="s">
        <v>25</v>
      </c>
      <c r="J1" s="54" t="s">
        <v>46</v>
      </c>
      <c r="K1" s="54" t="s">
        <v>47</v>
      </c>
      <c r="L1" s="54" t="s">
        <v>48</v>
      </c>
      <c r="M1" s="54" t="s">
        <v>49</v>
      </c>
      <c r="N1" s="54" t="s">
        <v>50</v>
      </c>
      <c r="O1" s="54" t="s">
        <v>51</v>
      </c>
      <c r="P1" s="54" t="s">
        <v>52</v>
      </c>
      <c r="Q1" s="54" t="s">
        <v>53</v>
      </c>
    </row>
    <row r="2" spans="2:17" ht="11.25">
      <c r="B2" s="55" t="e">
        <f ca="1">INDIRECT(CONCATENATE("[Draw_H_I.st_group.xls]H_list!","H$2"))</f>
        <v>#REF!</v>
      </c>
      <c r="C2" s="55" t="e">
        <f ca="1">INDIRECT(CONCATENATE("[Draw_H_I.st_group.xls]H_list!","I$2"))</f>
        <v>#REF!</v>
      </c>
      <c r="D2" s="55" t="e">
        <f ca="1">INDIRECT(CONCATENATE("[Draw_H_I.st_group.xls]H_list!","J$2"))</f>
        <v>#REF!</v>
      </c>
      <c r="E2" s="55" t="e">
        <f ca="1">INDIRECT(CONCATENATE("[Draw_H_I.st_group.xls]H_list!","K$2"))</f>
        <v>#REF!</v>
      </c>
      <c r="F2" s="55" t="e">
        <f ca="1">INDIRECT(CONCATENATE("[Draw_H_I.st_group.xls]H_list!","L$2"))</f>
        <v>#REF!</v>
      </c>
      <c r="G2" s="55" t="e">
        <f ca="1">INDIRECT(CONCATENATE("[Draw_H_I.st_group.xls]H_list!","M$2"))</f>
        <v>#REF!</v>
      </c>
      <c r="H2" s="55" t="e">
        <f ca="1">INDIRECT(CONCATENATE("[Draw_H_I.st_group.xls]H_list!","N$2"))</f>
        <v>#REF!</v>
      </c>
      <c r="I2" s="55" t="e">
        <f ca="1">INDIRECT(CONCATENATE("[Draw_H_I.st_group.xls]H_list!","O$2"))</f>
        <v>#REF!</v>
      </c>
      <c r="J2" s="55" t="e">
        <f ca="1">INDIRECT(CONCATENATE("[Draw_H_I.st_group.xls]H_list!","P$2"))</f>
        <v>#REF!</v>
      </c>
      <c r="K2" s="55" t="e">
        <f ca="1">INDIRECT(CONCATENATE("[Draw_H_I.st_group.xls]H_list!","Q$2"))</f>
        <v>#REF!</v>
      </c>
      <c r="L2" s="55" t="e">
        <f ca="1">INDIRECT(CONCATENATE("[Draw_H_I.st_group.xls]H_list!","R$2"))</f>
        <v>#REF!</v>
      </c>
      <c r="M2" s="55" t="e">
        <f ca="1">INDIRECT(CONCATENATE("[Draw_H_I.st_group.xls]H_list!","S$2"))</f>
        <v>#REF!</v>
      </c>
      <c r="N2" s="55" t="e">
        <f ca="1">INDIRECT(CONCATENATE("[Draw_H_I.st_group.xls]H_list!","T$2"))</f>
        <v>#REF!</v>
      </c>
      <c r="O2" s="55" t="e">
        <f ca="1">INDIRECT(CONCATENATE("[Draw_H_I.st_group.xls]H_list!","U$2"))</f>
        <v>#REF!</v>
      </c>
      <c r="P2" s="55" t="e">
        <f ca="1">INDIRECT(CONCATENATE("[Draw_H_I.st_group.xls]H_list!","V$2"))</f>
        <v>#REF!</v>
      </c>
      <c r="Q2" s="55" t="e">
        <f ca="1">INDIRECT(CONCATENATE("[Draw_H_I.st_group.xls]H_list!","W$2"))</f>
        <v>#REF!</v>
      </c>
    </row>
    <row r="3" spans="2:17" ht="11.25">
      <c r="B3" s="55" t="e">
        <f ca="1">INDIRECT(CONCATENATE("[Draw_H_I.st_group.xls]H_list!","H$3"))</f>
        <v>#REF!</v>
      </c>
      <c r="C3" s="55" t="e">
        <f ca="1">INDIRECT(CONCATENATE("[Draw_H_I.st_group.xls]H_list!","I$3"))</f>
        <v>#REF!</v>
      </c>
      <c r="D3" s="55" t="e">
        <f ca="1">INDIRECT(CONCATENATE("[Draw_H_I.st_group.xls]H_list!","J$3"))</f>
        <v>#REF!</v>
      </c>
      <c r="E3" s="55" t="e">
        <f ca="1">INDIRECT(CONCATENATE("[Draw_H_I.st_group.xls]H_list!","K$3"))</f>
        <v>#REF!</v>
      </c>
      <c r="F3" s="55" t="e">
        <f ca="1">INDIRECT(CONCATENATE("[Draw_H_I.st_group.xls]H_list!","L$3"))</f>
        <v>#REF!</v>
      </c>
      <c r="G3" s="55" t="e">
        <f ca="1">INDIRECT(CONCATENATE("[Draw_H_I.st_group.xls]H_list!","M$3"))</f>
        <v>#REF!</v>
      </c>
      <c r="H3" s="55" t="e">
        <f ca="1">INDIRECT(CONCATENATE("[Draw_H_I.st_group.xls]H_list!","N$3"))</f>
        <v>#REF!</v>
      </c>
      <c r="I3" s="55" t="e">
        <f ca="1">INDIRECT(CONCATENATE("[Draw_H_I.st_group.xls]H_list!","O$3"))</f>
        <v>#REF!</v>
      </c>
      <c r="J3" s="55" t="e">
        <f ca="1">INDIRECT(CONCATENATE("[Draw_H_I.st_group.xls]H_list!","P$3"))</f>
        <v>#REF!</v>
      </c>
      <c r="K3" s="55" t="e">
        <f ca="1">INDIRECT(CONCATENATE("[Draw_H_I.st_group.xls]H_list!","Q$3"))</f>
        <v>#REF!</v>
      </c>
      <c r="L3" s="55" t="e">
        <f ca="1">INDIRECT(CONCATENATE("[Draw_H_I.st_group.xls]H_list!","R$3"))</f>
        <v>#REF!</v>
      </c>
      <c r="M3" s="55" t="e">
        <f ca="1">INDIRECT(CONCATENATE("[Draw_H_I.st_group.xls]H_list!","S$3"))</f>
        <v>#REF!</v>
      </c>
      <c r="N3" s="55" t="e">
        <f ca="1">INDIRECT(CONCATENATE("[Draw_H_I.st_group.xls]H_list!","T$3"))</f>
        <v>#REF!</v>
      </c>
      <c r="O3" s="55" t="e">
        <f ca="1">INDIRECT(CONCATENATE("[Draw_H_I.st_group.xls]H_list!","U$3"))</f>
        <v>#REF!</v>
      </c>
      <c r="P3" s="55" t="e">
        <f ca="1">INDIRECT(CONCATENATE("[Draw_H_I.st_group.xls]H_list!","V$3"))</f>
        <v>#REF!</v>
      </c>
      <c r="Q3" s="55" t="e">
        <f ca="1">INDIRECT(CONCATENATE("[Draw_H_I.st_group.xls]H_list!","W$3"))</f>
        <v>#REF!</v>
      </c>
    </row>
    <row r="4" spans="2:17" ht="11.25">
      <c r="B4" s="55" t="e">
        <f ca="1">INDIRECT(CONCATENATE("[Draw_H_I.st_group.xls]H_list!","H$4"))</f>
        <v>#REF!</v>
      </c>
      <c r="C4" s="55" t="e">
        <f ca="1">INDIRECT(CONCATENATE("[Draw_H_I.st_group.xls]H_list!","I$4"))</f>
        <v>#REF!</v>
      </c>
      <c r="D4" s="55" t="e">
        <f ca="1">INDIRECT(CONCATENATE("[Draw_H_I.st_group.xls]H_list!","J$4"))</f>
        <v>#REF!</v>
      </c>
      <c r="E4" s="55" t="e">
        <f ca="1">INDIRECT(CONCATENATE("[Draw_H_I.st_group.xls]H_list!","K$4"))</f>
        <v>#REF!</v>
      </c>
      <c r="F4" s="55" t="e">
        <f ca="1">INDIRECT(CONCATENATE("[Draw_H_I.st_group.xls]H_list!","L$4"))</f>
        <v>#REF!</v>
      </c>
      <c r="G4" s="55" t="e">
        <f ca="1">INDIRECT(CONCATENATE("[Draw_H_I.st_group.xls]H_list!","M$4"))</f>
        <v>#REF!</v>
      </c>
      <c r="H4" s="55" t="e">
        <f ca="1">INDIRECT(CONCATENATE("[Draw_H_I.st_group.xls]H_list!","N$4"))</f>
        <v>#REF!</v>
      </c>
      <c r="I4" s="55" t="e">
        <f ca="1">INDIRECT(CONCATENATE("[Draw_H_I.st_group.xls]H_list!","O$4"))</f>
        <v>#REF!</v>
      </c>
      <c r="J4" s="55" t="e">
        <f ca="1">INDIRECT(CONCATENATE("[Draw_H_I.st_group.xls]H_list!","P$4"))</f>
        <v>#REF!</v>
      </c>
      <c r="K4" s="55" t="e">
        <f ca="1">INDIRECT(CONCATENATE("[Draw_H_I.st_group.xls]H_list!","Q$4"))</f>
        <v>#REF!</v>
      </c>
      <c r="L4" s="55" t="e">
        <f ca="1">INDIRECT(CONCATENATE("[Draw_H_I.st_group.xls]H_list!","R$4"))</f>
        <v>#REF!</v>
      </c>
      <c r="M4" s="55" t="e">
        <f ca="1">INDIRECT(CONCATENATE("[Draw_H_I.st_group.xls]H_list!","S$4"))</f>
        <v>#REF!</v>
      </c>
      <c r="N4" s="55" t="e">
        <f ca="1">INDIRECT(CONCATENATE("[Draw_H_I.st_group.xls]H_list!","T$4"))</f>
        <v>#REF!</v>
      </c>
      <c r="O4" s="55" t="e">
        <f ca="1">INDIRECT(CONCATENATE("[Draw_H_I.st_group.xls]H_list!","U$4"))</f>
        <v>#REF!</v>
      </c>
      <c r="P4" s="55" t="e">
        <f ca="1">INDIRECT(CONCATENATE("[Draw_H_I.st_group.xls]H_list!","V$4"))</f>
        <v>#REF!</v>
      </c>
      <c r="Q4" s="55" t="e">
        <f ca="1">INDIRECT(CONCATENATE("[Draw_H_I.st_group.xls]H_list!","W$4"))</f>
        <v>#REF!</v>
      </c>
    </row>
    <row r="5" spans="2:17" ht="11.25">
      <c r="B5" s="55" t="e">
        <f ca="1">INDIRECT(CONCATENATE("[Draw_H_I.st_group.xls]H_list!","H$5"))</f>
        <v>#REF!</v>
      </c>
      <c r="C5" s="55" t="e">
        <f ca="1">INDIRECT(CONCATENATE("[Draw_H_I.st_group.xls]H_list!","I$5"))</f>
        <v>#REF!</v>
      </c>
      <c r="D5" s="55" t="e">
        <f ca="1">INDIRECT(CONCATENATE("[Draw_H_I.st_group.xls]H_list!","J$5"))</f>
        <v>#REF!</v>
      </c>
      <c r="E5" s="55" t="e">
        <f ca="1">INDIRECT(CONCATENATE("[Draw_H_I.st_group.xls]H_list!","K$5"))</f>
        <v>#REF!</v>
      </c>
      <c r="F5" s="55" t="e">
        <f ca="1">INDIRECT(CONCATENATE("[Draw_H_I.st_group.xls]H_list!","L$5"))</f>
        <v>#REF!</v>
      </c>
      <c r="G5" s="55" t="e">
        <f ca="1">INDIRECT(CONCATENATE("[Draw_H_I.st_group.xls]H_list!","M$5"))</f>
        <v>#REF!</v>
      </c>
      <c r="H5" s="55" t="e">
        <f ca="1">INDIRECT(CONCATENATE("[Draw_H_I.st_group.xls]H_list!","N$5"))</f>
        <v>#REF!</v>
      </c>
      <c r="I5" s="55" t="e">
        <f ca="1">INDIRECT(CONCATENATE("[Draw_H_I.st_group.xls]H_list!","O$5"))</f>
        <v>#REF!</v>
      </c>
      <c r="J5" s="55" t="e">
        <f ca="1">INDIRECT(CONCATENATE("[Draw_H_I.st_group.xls]H_list!","P$5"))</f>
        <v>#REF!</v>
      </c>
      <c r="K5" s="55" t="e">
        <f ca="1">INDIRECT(CONCATENATE("[Draw_H_I.st_group.xls]H_list!","Q$5"))</f>
        <v>#REF!</v>
      </c>
      <c r="L5" s="55" t="e">
        <f ca="1">INDIRECT(CONCATENATE("[Draw_H_I.st_group.xls]H_list!","R$5"))</f>
        <v>#REF!</v>
      </c>
      <c r="M5" s="55" t="e">
        <f ca="1">INDIRECT(CONCATENATE("[Draw_H_I.st_group.xls]H_list!","S$5"))</f>
        <v>#REF!</v>
      </c>
      <c r="N5" s="55" t="e">
        <f ca="1">INDIRECT(CONCATENATE("[Draw_H_I.st_group.xls]H_list!","T$5"))</f>
        <v>#REF!</v>
      </c>
      <c r="O5" s="55" t="e">
        <f ca="1">INDIRECT(CONCATENATE("[Draw_H_I.st_group.xls]H_list!","U$5"))</f>
        <v>#REF!</v>
      </c>
      <c r="P5" s="55" t="e">
        <f ca="1">INDIRECT(CONCATENATE("[Draw_H_I.st_group.xls]H_list!","V$5"))</f>
        <v>#REF!</v>
      </c>
      <c r="Q5" s="55" t="e">
        <f ca="1">INDIRECT(CONCATENATE("[Draw_H_I.st_group.xls]H_list!","W$5"))</f>
        <v>#REF!</v>
      </c>
    </row>
    <row r="6" spans="2:17" ht="11.25">
      <c r="B6" s="55" t="e">
        <f ca="1">INDIRECT(CONCATENATE("[Draw_H_I.st_group.xls]H_list!","H$6"))</f>
        <v>#REF!</v>
      </c>
      <c r="C6" s="55" t="e">
        <f ca="1">INDIRECT(CONCATENATE("[Draw_H_I.st_group.xls]H_list!","I$6"))</f>
        <v>#REF!</v>
      </c>
      <c r="D6" s="55" t="e">
        <f ca="1">INDIRECT(CONCATENATE("[Draw_H_I.st_group.xls]H_list!","J$6"))</f>
        <v>#REF!</v>
      </c>
      <c r="E6" s="55" t="e">
        <f ca="1">INDIRECT(CONCATENATE("[Draw_H_I.st_group.xls]H_list!","K$6"))</f>
        <v>#REF!</v>
      </c>
      <c r="F6" s="55" t="e">
        <f ca="1">INDIRECT(CONCATENATE("[Draw_H_I.st_group.xls]H_list!","L$6"))</f>
        <v>#REF!</v>
      </c>
      <c r="G6" s="55" t="e">
        <f ca="1">INDIRECT(CONCATENATE("[Draw_H_I.st_group.xls]H_list!","M$6"))</f>
        <v>#REF!</v>
      </c>
      <c r="H6" s="55" t="e">
        <f ca="1">INDIRECT(CONCATENATE("[Draw_H_I.st_group.xls]H_list!","N$6"))</f>
        <v>#REF!</v>
      </c>
      <c r="I6" s="55" t="e">
        <f ca="1">INDIRECT(CONCATENATE("[Draw_H_I.st_group.xls]H_list!","O$6"))</f>
        <v>#REF!</v>
      </c>
      <c r="J6" s="55" t="e">
        <f ca="1">INDIRECT(CONCATENATE("[Draw_H_I.st_group.xls]H_list!","P$6"))</f>
        <v>#REF!</v>
      </c>
      <c r="K6" s="55" t="e">
        <f ca="1">INDIRECT(CONCATENATE("[Draw_H_I.st_group.xls]H_list!","Q$6"))</f>
        <v>#REF!</v>
      </c>
      <c r="L6" s="55" t="e">
        <f ca="1">INDIRECT(CONCATENATE("[Draw_H_I.st_group.xls]H_list!","R$6"))</f>
        <v>#REF!</v>
      </c>
      <c r="M6" s="55" t="e">
        <f ca="1">INDIRECT(CONCATENATE("[Draw_H_I.st_group.xls]H_list!","S$6"))</f>
        <v>#REF!</v>
      </c>
      <c r="N6" s="55" t="e">
        <f ca="1">INDIRECT(CONCATENATE("[Draw_H_I.st_group.xls]H_list!","T$6"))</f>
        <v>#REF!</v>
      </c>
      <c r="O6" s="55" t="e">
        <f ca="1">INDIRECT(CONCATENATE("[Draw_H_I.st_group.xls]H_list!","U$6"))</f>
        <v>#REF!</v>
      </c>
      <c r="P6" s="55" t="e">
        <f ca="1">INDIRECT(CONCATENATE("[Draw_H_I.st_group.xls]H_list!","V$6"))</f>
        <v>#REF!</v>
      </c>
      <c r="Q6" s="55" t="e">
        <f ca="1">INDIRECT(CONCATENATE("[Draw_H_I.st_group.xls]H_list!","W$6"))</f>
        <v>#REF!</v>
      </c>
    </row>
    <row r="7" spans="2:17" ht="11.25">
      <c r="B7" s="55" t="e">
        <f ca="1">INDIRECT(CONCATENATE("[Draw_H_I.st_group.xls]H_list!","H$7"))</f>
        <v>#REF!</v>
      </c>
      <c r="C7" s="55" t="e">
        <f ca="1">INDIRECT(CONCATENATE("[Draw_H_I.st_group.xls]H_list!","I$7"))</f>
        <v>#REF!</v>
      </c>
      <c r="D7" s="55" t="e">
        <f ca="1">INDIRECT(CONCATENATE("[Draw_H_I.st_group.xls]H_list!","J$7"))</f>
        <v>#REF!</v>
      </c>
      <c r="E7" s="55" t="e">
        <f ca="1">INDIRECT(CONCATENATE("[Draw_H_I.st_group.xls]H_list!","K$7"))</f>
        <v>#REF!</v>
      </c>
      <c r="F7" s="55" t="e">
        <f ca="1">INDIRECT(CONCATENATE("[Draw_H_I.st_group.xls]H_list!","L$7"))</f>
        <v>#REF!</v>
      </c>
      <c r="G7" s="55" t="e">
        <f ca="1">INDIRECT(CONCATENATE("[Draw_H_I.st_group.xls]H_list!","M$7"))</f>
        <v>#REF!</v>
      </c>
      <c r="H7" s="55" t="e">
        <f ca="1">INDIRECT(CONCATENATE("[Draw_H_I.st_group.xls]H_list!","N$7"))</f>
        <v>#REF!</v>
      </c>
      <c r="I7" s="55" t="e">
        <f ca="1">INDIRECT(CONCATENATE("[Draw_H_I.st_group.xls]H_list!","O$7"))</f>
        <v>#REF!</v>
      </c>
      <c r="J7" s="55" t="e">
        <f ca="1">INDIRECT(CONCATENATE("[Draw_H_I.st_group.xls]H_list!","P$7"))</f>
        <v>#REF!</v>
      </c>
      <c r="K7" s="55" t="e">
        <f ca="1">INDIRECT(CONCATENATE("[Draw_H_I.st_group.xls]H_list!","Q$7"))</f>
        <v>#REF!</v>
      </c>
      <c r="L7" s="55" t="e">
        <f ca="1">INDIRECT(CONCATENATE("[Draw_H_I.st_group.xls]H_list!","R$7"))</f>
        <v>#REF!</v>
      </c>
      <c r="M7" s="55" t="e">
        <f ca="1">INDIRECT(CONCATENATE("[Draw_H_I.st_group.xls]H_list!","S$7"))</f>
        <v>#REF!</v>
      </c>
      <c r="N7" s="55" t="e">
        <f ca="1">INDIRECT(CONCATENATE("[Draw_H_I.st_group.xls]H_list!","T$7"))</f>
        <v>#REF!</v>
      </c>
      <c r="O7" s="55" t="e">
        <f ca="1">INDIRECT(CONCATENATE("[Draw_H_I.st_group.xls]H_list!","U$7"))</f>
        <v>#REF!</v>
      </c>
      <c r="P7" s="55" t="e">
        <f ca="1">INDIRECT(CONCATENATE("[Draw_H_I.st_group.xls]H_list!","V$7"))</f>
        <v>#REF!</v>
      </c>
      <c r="Q7" s="55" t="e">
        <f ca="1">INDIRECT(CONCATENATE("[Draw_H_I.st_group.xls]H_list!","W$7"))</f>
        <v>#REF!</v>
      </c>
    </row>
    <row r="8" spans="2:17" ht="11.25">
      <c r="B8" s="55" t="e">
        <f ca="1">INDIRECT(CONCATENATE("[Draw_H_I.st_group.xls]H_list!","H$8"))</f>
        <v>#REF!</v>
      </c>
      <c r="C8" s="55" t="e">
        <f ca="1">INDIRECT(CONCATENATE("[Draw_H_I.st_group.xls]H_list!","I$8"))</f>
        <v>#REF!</v>
      </c>
      <c r="D8" s="55" t="e">
        <f ca="1">INDIRECT(CONCATENATE("[Draw_H_I.st_group.xls]H_list!","J$8"))</f>
        <v>#REF!</v>
      </c>
      <c r="E8" s="55" t="e">
        <f ca="1">INDIRECT(CONCATENATE("[Draw_H_I.st_group.xls]H_list!","K$8"))</f>
        <v>#REF!</v>
      </c>
      <c r="F8" s="55" t="e">
        <f ca="1">INDIRECT(CONCATENATE("[Draw_H_I.st_group.xls]H_list!","L$8"))</f>
        <v>#REF!</v>
      </c>
      <c r="G8" s="55" t="e">
        <f ca="1">INDIRECT(CONCATENATE("[Draw_H_I.st_group.xls]H_list!","M$8"))</f>
        <v>#REF!</v>
      </c>
      <c r="H8" s="55" t="e">
        <f ca="1">INDIRECT(CONCATENATE("[Draw_H_I.st_group.xls]H_list!","N$8"))</f>
        <v>#REF!</v>
      </c>
      <c r="I8" s="55" t="e">
        <f ca="1">INDIRECT(CONCATENATE("[Draw_H_I.st_group.xls]H_list!","O$8"))</f>
        <v>#REF!</v>
      </c>
      <c r="J8" s="55" t="e">
        <f ca="1">INDIRECT(CONCATENATE("[Draw_H_I.st_group.xls]H_list!","P$8"))</f>
        <v>#REF!</v>
      </c>
      <c r="K8" s="55" t="e">
        <f ca="1">INDIRECT(CONCATENATE("[Draw_H_I.st_group.xls]H_list!","Q$8"))</f>
        <v>#REF!</v>
      </c>
      <c r="L8" s="55" t="e">
        <f ca="1">INDIRECT(CONCATENATE("[Draw_H_I.st_group.xls]H_list!","R$8"))</f>
        <v>#REF!</v>
      </c>
      <c r="M8" s="55" t="e">
        <f ca="1">INDIRECT(CONCATENATE("[Draw_H_I.st_group.xls]H_list!","S$8"))</f>
        <v>#REF!</v>
      </c>
      <c r="N8" s="55" t="e">
        <f ca="1">INDIRECT(CONCATENATE("[Draw_H_I.st_group.xls]H_list!","T$8"))</f>
        <v>#REF!</v>
      </c>
      <c r="O8" s="55" t="e">
        <f ca="1">INDIRECT(CONCATENATE("[Draw_H_I.st_group.xls]H_list!","U$8"))</f>
        <v>#REF!</v>
      </c>
      <c r="P8" s="55" t="e">
        <f ca="1">INDIRECT(CONCATENATE("[Draw_H_I.st_group.xls]H_list!","V$8"))</f>
        <v>#REF!</v>
      </c>
      <c r="Q8" s="55" t="e">
        <f ca="1">INDIRECT(CONCATENATE("[Draw_H_I.st_group.xls]H_list!","W$8"))</f>
        <v>#REF!</v>
      </c>
    </row>
    <row r="9" spans="2:17" ht="11.25">
      <c r="B9" s="55" t="e">
        <f ca="1">INDIRECT(CONCATENATE("[Draw_H_I.st_group.xls]H_list!","H$9"))</f>
        <v>#REF!</v>
      </c>
      <c r="C9" s="55" t="e">
        <f ca="1">INDIRECT(CONCATENATE("[Draw_H_I.st_group.xls]H_list!","I$9"))</f>
        <v>#REF!</v>
      </c>
      <c r="D9" s="55" t="e">
        <f ca="1">INDIRECT(CONCATENATE("[Draw_H_I.st_group.xls]H_list!","J$9"))</f>
        <v>#REF!</v>
      </c>
      <c r="E9" s="55" t="e">
        <f ca="1">INDIRECT(CONCATENATE("[Draw_H_I.st_group.xls]H_list!","K$9"))</f>
        <v>#REF!</v>
      </c>
      <c r="F9" s="55" t="e">
        <f ca="1">INDIRECT(CONCATENATE("[Draw_H_I.st_group.xls]H_list!","L$9"))</f>
        <v>#REF!</v>
      </c>
      <c r="G9" s="55" t="e">
        <f ca="1">INDIRECT(CONCATENATE("[Draw_H_I.st_group.xls]H_list!","M$9"))</f>
        <v>#REF!</v>
      </c>
      <c r="H9" s="55" t="e">
        <f ca="1">INDIRECT(CONCATENATE("[Draw_H_I.st_group.xls]H_list!","N$9"))</f>
        <v>#REF!</v>
      </c>
      <c r="I9" s="55" t="e">
        <f ca="1">INDIRECT(CONCATENATE("[Draw_H_I.st_group.xls]H_list!","O$9"))</f>
        <v>#REF!</v>
      </c>
      <c r="J9" s="55" t="e">
        <f ca="1">INDIRECT(CONCATENATE("[Draw_H_I.st_group.xls]H_list!","P$9"))</f>
        <v>#REF!</v>
      </c>
      <c r="K9" s="55" t="e">
        <f ca="1">INDIRECT(CONCATENATE("[Draw_H_I.st_group.xls]H_list!","Q$9"))</f>
        <v>#REF!</v>
      </c>
      <c r="L9" s="55" t="e">
        <f ca="1">INDIRECT(CONCATENATE("[Draw_H_I.st_group.xls]H_list!","R$9"))</f>
        <v>#REF!</v>
      </c>
      <c r="M9" s="55" t="e">
        <f ca="1">INDIRECT(CONCATENATE("[Draw_H_I.st_group.xls]H_list!","S$9"))</f>
        <v>#REF!</v>
      </c>
      <c r="N9" s="55" t="e">
        <f ca="1">INDIRECT(CONCATENATE("[Draw_H_I.st_group.xls]H_list!","T$9"))</f>
        <v>#REF!</v>
      </c>
      <c r="O9" s="55" t="e">
        <f ca="1">INDIRECT(CONCATENATE("[Draw_H_I.st_group.xls]H_list!","U$9"))</f>
        <v>#REF!</v>
      </c>
      <c r="P9" s="55" t="e">
        <f ca="1">INDIRECT(CONCATENATE("[Draw_H_I.st_group.xls]H_list!","V$9"))</f>
        <v>#REF!</v>
      </c>
      <c r="Q9" s="55" t="e">
        <f ca="1">INDIRECT(CONCATENATE("[Draw_H_I.st_group.xls]H_list!","W$9"))</f>
        <v>#REF!</v>
      </c>
    </row>
    <row r="10" spans="2:17" ht="11.25">
      <c r="B10" s="55" t="e">
        <f ca="1">INDIRECT(CONCATENATE("[Draw_H_I.st_group.xls]H_list!","H$10"))</f>
        <v>#REF!</v>
      </c>
      <c r="C10" s="55" t="e">
        <f ca="1">INDIRECT(CONCATENATE("[Draw_H_I.st_group.xls]H_list!","I$10"))</f>
        <v>#REF!</v>
      </c>
      <c r="D10" s="55" t="e">
        <f ca="1">INDIRECT(CONCATENATE("[Draw_H_I.st_group.xls]H_list!","J$10"))</f>
        <v>#REF!</v>
      </c>
      <c r="E10" s="55" t="e">
        <f ca="1">INDIRECT(CONCATENATE("[Draw_H_I.st_group.xls]H_list!","K$10"))</f>
        <v>#REF!</v>
      </c>
      <c r="F10" s="55" t="e">
        <f ca="1">INDIRECT(CONCATENATE("[Draw_H_I.st_group.xls]H_list!","L$10"))</f>
        <v>#REF!</v>
      </c>
      <c r="G10" s="55" t="e">
        <f ca="1">INDIRECT(CONCATENATE("[Draw_H_I.st_group.xls]H_list!","M$10"))</f>
        <v>#REF!</v>
      </c>
      <c r="H10" s="55" t="e">
        <f ca="1">INDIRECT(CONCATENATE("[Draw_H_I.st_group.xls]H_list!","N$10"))</f>
        <v>#REF!</v>
      </c>
      <c r="I10" s="55" t="e">
        <f ca="1">INDIRECT(CONCATENATE("[Draw_H_I.st_group.xls]H_list!","O$10"))</f>
        <v>#REF!</v>
      </c>
      <c r="J10" s="55" t="e">
        <f ca="1">INDIRECT(CONCATENATE("[Draw_H_I.st_group.xls]H_list!","P$10"))</f>
        <v>#REF!</v>
      </c>
      <c r="K10" s="55" t="e">
        <f ca="1">INDIRECT(CONCATENATE("[Draw_H_I.st_group.xls]H_list!","Q$10"))</f>
        <v>#REF!</v>
      </c>
      <c r="L10" s="55" t="e">
        <f ca="1">INDIRECT(CONCATENATE("[Draw_H_I.st_group.xls]H_list!","R$10"))</f>
        <v>#REF!</v>
      </c>
      <c r="M10" s="55" t="e">
        <f ca="1">INDIRECT(CONCATENATE("[Draw_H_I.st_group.xls]H_list!","S$10"))</f>
        <v>#REF!</v>
      </c>
      <c r="N10" s="55" t="e">
        <f ca="1">INDIRECT(CONCATENATE("[Draw_H_I.st_group.xls]H_list!","T$10"))</f>
        <v>#REF!</v>
      </c>
      <c r="O10" s="55" t="e">
        <f ca="1">INDIRECT(CONCATENATE("[Draw_H_I.st_group.xls]H_list!","U$10"))</f>
        <v>#REF!</v>
      </c>
      <c r="P10" s="55" t="e">
        <f ca="1">INDIRECT(CONCATENATE("[Draw_H_I.st_group.xls]H_list!","V$10"))</f>
        <v>#REF!</v>
      </c>
      <c r="Q10" s="55" t="e">
        <f ca="1">INDIRECT(CONCATENATE("[Draw_H_I.st_group.xls]H_list!","W$10"))</f>
        <v>#REF!</v>
      </c>
    </row>
    <row r="11" spans="2:17" ht="11.25">
      <c r="B11" s="55" t="e">
        <f ca="1">INDIRECT(CONCATENATE("[Draw_H_I.st_group.xls]H_list!","H$11"))</f>
        <v>#REF!</v>
      </c>
      <c r="C11" s="55" t="e">
        <f ca="1">INDIRECT(CONCATENATE("[Draw_H_I.st_group.xls]H_list!","I$11"))</f>
        <v>#REF!</v>
      </c>
      <c r="D11" s="55" t="e">
        <f ca="1">INDIRECT(CONCATENATE("[Draw_H_I.st_group.xls]H_list!","J$11"))</f>
        <v>#REF!</v>
      </c>
      <c r="E11" s="55" t="e">
        <f ca="1">INDIRECT(CONCATENATE("[Draw_H_I.st_group.xls]H_list!","K$11"))</f>
        <v>#REF!</v>
      </c>
      <c r="F11" s="55" t="e">
        <f ca="1">INDIRECT(CONCATENATE("[Draw_H_I.st_group.xls]H_list!","L$11"))</f>
        <v>#REF!</v>
      </c>
      <c r="G11" s="55" t="e">
        <f ca="1">INDIRECT(CONCATENATE("[Draw_H_I.st_group.xls]H_list!","M$11"))</f>
        <v>#REF!</v>
      </c>
      <c r="H11" s="55" t="e">
        <f ca="1">INDIRECT(CONCATENATE("[Draw_H_I.st_group.xls]H_list!","N$11"))</f>
        <v>#REF!</v>
      </c>
      <c r="I11" s="55" t="e">
        <f ca="1">INDIRECT(CONCATENATE("[Draw_H_I.st_group.xls]H_list!","O$11"))</f>
        <v>#REF!</v>
      </c>
      <c r="J11" s="55" t="e">
        <f ca="1">INDIRECT(CONCATENATE("[Draw_H_I.st_group.xls]H_list!","P$11"))</f>
        <v>#REF!</v>
      </c>
      <c r="K11" s="55" t="e">
        <f ca="1">INDIRECT(CONCATENATE("[Draw_H_I.st_group.xls]H_list!","Q$11"))</f>
        <v>#REF!</v>
      </c>
      <c r="L11" s="55" t="e">
        <f ca="1">INDIRECT(CONCATENATE("[Draw_H_I.st_group.xls]H_list!","R$11"))</f>
        <v>#REF!</v>
      </c>
      <c r="M11" s="55" t="e">
        <f ca="1">INDIRECT(CONCATENATE("[Draw_H_I.st_group.xls]H_list!","S$11"))</f>
        <v>#REF!</v>
      </c>
      <c r="N11" s="55" t="e">
        <f ca="1">INDIRECT(CONCATENATE("[Draw_H_I.st_group.xls]H_list!","T$11"))</f>
        <v>#REF!</v>
      </c>
      <c r="O11" s="55" t="e">
        <f ca="1">INDIRECT(CONCATENATE("[Draw_H_I.st_group.xls]H_list!","U$11"))</f>
        <v>#REF!</v>
      </c>
      <c r="P11" s="55" t="e">
        <f ca="1">INDIRECT(CONCATENATE("[Draw_H_I.st_group.xls]H_list!","V$11"))</f>
        <v>#REF!</v>
      </c>
      <c r="Q11" s="55" t="e">
        <f ca="1">INDIRECT(CONCATENATE("[Draw_H_I.st_group.xls]H_list!","W$11"))</f>
        <v>#REF!</v>
      </c>
    </row>
    <row r="12" spans="2:17" ht="11.25">
      <c r="B12" s="55" t="e">
        <f ca="1">INDIRECT(CONCATENATE("[Draw_H_I.st_group.xls]H_list!","H$12"))</f>
        <v>#REF!</v>
      </c>
      <c r="C12" s="55" t="e">
        <f ca="1">INDIRECT(CONCATENATE("[Draw_H_I.st_group.xls]H_list!","I$12"))</f>
        <v>#REF!</v>
      </c>
      <c r="D12" s="55" t="e">
        <f ca="1">INDIRECT(CONCATENATE("[Draw_H_I.st_group.xls]H_list!","J$12"))</f>
        <v>#REF!</v>
      </c>
      <c r="E12" s="55" t="e">
        <f ca="1">INDIRECT(CONCATENATE("[Draw_H_I.st_group.xls]H_list!","K$12"))</f>
        <v>#REF!</v>
      </c>
      <c r="F12" s="55" t="e">
        <f ca="1">INDIRECT(CONCATENATE("[Draw_H_I.st_group.xls]H_list!","L$12"))</f>
        <v>#REF!</v>
      </c>
      <c r="G12" s="55" t="e">
        <f ca="1">INDIRECT(CONCATENATE("[Draw_H_I.st_group.xls]H_list!","M$12"))</f>
        <v>#REF!</v>
      </c>
      <c r="H12" s="55" t="e">
        <f ca="1">INDIRECT(CONCATENATE("[Draw_H_I.st_group.xls]H_list!","N$12"))</f>
        <v>#REF!</v>
      </c>
      <c r="I12" s="55" t="e">
        <f ca="1">INDIRECT(CONCATENATE("[Draw_H_I.st_group.xls]H_list!","O$12"))</f>
        <v>#REF!</v>
      </c>
      <c r="J12" s="55" t="e">
        <f ca="1">INDIRECT(CONCATENATE("[Draw_H_I.st_group.xls]H_list!","P$12"))</f>
        <v>#REF!</v>
      </c>
      <c r="K12" s="55" t="e">
        <f ca="1">INDIRECT(CONCATENATE("[Draw_H_I.st_group.xls]H_list!","Q$12"))</f>
        <v>#REF!</v>
      </c>
      <c r="L12" s="55" t="e">
        <f ca="1">INDIRECT(CONCATENATE("[Draw_H_I.st_group.xls]H_list!","R$12"))</f>
        <v>#REF!</v>
      </c>
      <c r="M12" s="55" t="e">
        <f ca="1">INDIRECT(CONCATENATE("[Draw_H_I.st_group.xls]H_list!","S$12"))</f>
        <v>#REF!</v>
      </c>
      <c r="N12" s="55" t="e">
        <f ca="1">INDIRECT(CONCATENATE("[Draw_H_I.st_group.xls]H_list!","T$12"))</f>
        <v>#REF!</v>
      </c>
      <c r="O12" s="55" t="e">
        <f ca="1">INDIRECT(CONCATENATE("[Draw_H_I.st_group.xls]H_list!","U$12"))</f>
        <v>#REF!</v>
      </c>
      <c r="P12" s="55" t="e">
        <f ca="1">INDIRECT(CONCATENATE("[Draw_H_I.st_group.xls]H_list!","V$12"))</f>
        <v>#REF!</v>
      </c>
      <c r="Q12" s="55" t="e">
        <f ca="1">INDIRECT(CONCATENATE("[Draw_H_I.st_group.xls]H_list!","W$12"))</f>
        <v>#REF!</v>
      </c>
    </row>
    <row r="13" spans="2:17" ht="11.25">
      <c r="B13" s="54" t="e">
        <f ca="1">INDIRECT(CONCATENATE("[Draw_H_I.st_group.xls]H_list!","H$13"))</f>
        <v>#REF!</v>
      </c>
      <c r="C13" s="54" t="e">
        <f ca="1">INDIRECT(CONCATENATE("[Draw_H_I.st_group.xls]H_list!","I$13"))</f>
        <v>#REF!</v>
      </c>
      <c r="D13" s="54" t="e">
        <f ca="1">INDIRECT(CONCATENATE("[Draw_H_I.st_group.xls]H_list!","J$13"))</f>
        <v>#REF!</v>
      </c>
      <c r="E13" s="54" t="e">
        <f ca="1">INDIRECT(CONCATENATE("[Draw_H_I.st_group.xls]H_list!","K$13"))</f>
        <v>#REF!</v>
      </c>
      <c r="F13" s="54" t="e">
        <f ca="1">INDIRECT(CONCATENATE("[Draw_H_I.st_group.xls]H_list!","L$13"))</f>
        <v>#REF!</v>
      </c>
      <c r="G13" s="54" t="e">
        <f ca="1">INDIRECT(CONCATENATE("[Draw_H_I.st_group.xls]H_list!","M$13"))</f>
        <v>#REF!</v>
      </c>
      <c r="H13" s="54" t="e">
        <f ca="1">INDIRECT(CONCATENATE("[Draw_H_I.st_group.xls]H_list!","N$13"))</f>
        <v>#REF!</v>
      </c>
      <c r="I13" s="54" t="e">
        <f ca="1">INDIRECT(CONCATENATE("[Draw_H_I.st_group.xls]H_list!","O$13"))</f>
        <v>#REF!</v>
      </c>
      <c r="J13" s="54" t="e">
        <f ca="1">INDIRECT(CONCATENATE("[Draw_H_I.st_group.xls]H_list!","P$13"))</f>
        <v>#REF!</v>
      </c>
      <c r="K13" s="54" t="e">
        <f ca="1">INDIRECT(CONCATENATE("[Draw_H_I.st_group.xls]H_list!","Q$13"))</f>
        <v>#REF!</v>
      </c>
      <c r="L13" s="54" t="e">
        <f ca="1">INDIRECT(CONCATENATE("[Draw_H_I.st_group.xls]H_list!","R$13"))</f>
        <v>#REF!</v>
      </c>
      <c r="M13" s="54" t="e">
        <f ca="1">INDIRECT(CONCATENATE("[Draw_H_I.st_group.xls]H_list!","S$13"))</f>
        <v>#REF!</v>
      </c>
      <c r="N13" s="54" t="e">
        <f ca="1">INDIRECT(CONCATENATE("[Draw_H_I.st_group.xls]H_list!","T$13"))</f>
        <v>#REF!</v>
      </c>
      <c r="O13" s="54" t="e">
        <f ca="1">INDIRECT(CONCATENATE("[Draw_H_I.st_group.xls]H_list!","U$13"))</f>
        <v>#REF!</v>
      </c>
      <c r="P13" s="54" t="e">
        <f ca="1">INDIRECT(CONCATENATE("[Draw_H_I.st_group.xls]H_list!","V$13"))</f>
        <v>#REF!</v>
      </c>
      <c r="Q13" s="54" t="e">
        <f ca="1">INDIRECT(CONCATENATE("[Draw_H_I.st_group.xls]H_list!","W$13"))</f>
        <v>#REF!</v>
      </c>
    </row>
    <row r="14" spans="2:17" ht="11.25">
      <c r="B14" s="55" t="e">
        <f ca="1">INDIRECT(CONCATENATE("[Draw_H_I.st_group.xls]H_list!","H$14"))</f>
        <v>#REF!</v>
      </c>
      <c r="C14" s="55" t="e">
        <f ca="1">INDIRECT(CONCATENATE("[Draw_H_I.st_group.xls]H_list!","I$14"))</f>
        <v>#REF!</v>
      </c>
      <c r="D14" s="55" t="e">
        <f ca="1">INDIRECT(CONCATENATE("[Draw_H_I.st_group.xls]H_list!","J$14"))</f>
        <v>#REF!</v>
      </c>
      <c r="E14" s="55" t="e">
        <f ca="1">INDIRECT(CONCATENATE("[Draw_H_I.st_group.xls]H_list!","K$14"))</f>
        <v>#REF!</v>
      </c>
      <c r="F14" s="55" t="e">
        <f ca="1">INDIRECT(CONCATENATE("[Draw_H_I.st_group.xls]H_list!","L$14"))</f>
        <v>#REF!</v>
      </c>
      <c r="G14" s="55" t="e">
        <f ca="1">INDIRECT(CONCATENATE("[Draw_H_I.st_group.xls]H_list!","M$14"))</f>
        <v>#REF!</v>
      </c>
      <c r="H14" s="55" t="e">
        <f ca="1">INDIRECT(CONCATENATE("[Draw_H_I.st_group.xls]H_list!","N$14"))</f>
        <v>#REF!</v>
      </c>
      <c r="I14" s="55" t="e">
        <f ca="1">INDIRECT(CONCATENATE("[Draw_H_I.st_group.xls]H_list!","O$14"))</f>
        <v>#REF!</v>
      </c>
      <c r="J14" s="202"/>
      <c r="K14" s="202"/>
      <c r="L14" s="202"/>
      <c r="M14" s="202"/>
      <c r="N14" s="202"/>
      <c r="O14" s="202"/>
      <c r="P14" s="202"/>
      <c r="Q14" s="202"/>
    </row>
    <row r="15" spans="2:17" ht="11.25">
      <c r="B15" s="55" t="e">
        <f ca="1">INDIRECT(CONCATENATE("[Draw_H_I.st_group.xls]H_list!","H$15"))</f>
        <v>#REF!</v>
      </c>
      <c r="C15" s="55" t="e">
        <f ca="1">INDIRECT(CONCATENATE("[Draw_H_I.st_group.xls]H_list!","I$15"))</f>
        <v>#REF!</v>
      </c>
      <c r="D15" s="55" t="e">
        <f ca="1">INDIRECT(CONCATENATE("[Draw_H_I.st_group.xls]H_list!","J$15"))</f>
        <v>#REF!</v>
      </c>
      <c r="E15" s="55" t="e">
        <f ca="1">INDIRECT(CONCATENATE("[Draw_H_I.st_group.xls]H_list!","K$15"))</f>
        <v>#REF!</v>
      </c>
      <c r="F15" s="55" t="e">
        <f ca="1">INDIRECT(CONCATENATE("[Draw_H_I.st_group.xls]H_list!","L$15"))</f>
        <v>#REF!</v>
      </c>
      <c r="G15" s="55" t="e">
        <f ca="1">INDIRECT(CONCATENATE("[Draw_H_I.st_group.xls]H_list!","M$15"))</f>
        <v>#REF!</v>
      </c>
      <c r="H15" s="55" t="e">
        <f ca="1">INDIRECT(CONCATENATE("[Draw_H_I.st_group.xls]H_list!","N$15"))</f>
        <v>#REF!</v>
      </c>
      <c r="I15" s="55" t="e">
        <f ca="1">INDIRECT(CONCATENATE("[Draw_H_I.st_group.xls]H_list!","O$15"))</f>
        <v>#REF!</v>
      </c>
      <c r="J15" s="202"/>
      <c r="K15" s="202"/>
      <c r="L15" s="202"/>
      <c r="M15" s="202"/>
      <c r="N15" s="202"/>
      <c r="O15" s="202"/>
      <c r="P15" s="202"/>
      <c r="Q15" s="202"/>
    </row>
    <row r="16" spans="2:9" ht="11.25">
      <c r="B16" s="54" t="e">
        <f ca="1">INDIRECT(CONCATENATE("[Draw_H_I.st_group.xls]H_list!","H$16"))</f>
        <v>#REF!</v>
      </c>
      <c r="C16" s="54" t="e">
        <f ca="1">INDIRECT(CONCATENATE("[Draw_H_I.st_group.xls]H_list!","I$16"))</f>
        <v>#REF!</v>
      </c>
      <c r="D16" s="54" t="e">
        <f ca="1">INDIRECT(CONCATENATE("[Draw_H_I.st_group.xls]H_list!","J$16"))</f>
        <v>#REF!</v>
      </c>
      <c r="E16" s="54" t="e">
        <f ca="1">INDIRECT(CONCATENATE("[Draw_H_I.st_group.xls]H_list!","K$16"))</f>
        <v>#REF!</v>
      </c>
      <c r="F16" s="54" t="e">
        <f ca="1">INDIRECT(CONCATENATE("[Draw_H_I.st_group.xls]H_list!","L$16"))</f>
        <v>#REF!</v>
      </c>
      <c r="G16" s="54" t="e">
        <f ca="1">INDIRECT(CONCATENATE("[Draw_H_I.st_group.xls]H_list!","M$16"))</f>
        <v>#REF!</v>
      </c>
      <c r="H16" s="54" t="e">
        <f ca="1">INDIRECT(CONCATENATE("[Draw_H_I.st_group.xls]H_list!","N$16"))</f>
        <v>#REF!</v>
      </c>
      <c r="I16" s="54" t="e">
        <f ca="1">INDIRECT(CONCATENATE("[Draw_H_I.st_group.xls]H_list!","O$16"))</f>
        <v>#REF!</v>
      </c>
    </row>
    <row r="18" spans="2:17" ht="11.25">
      <c r="B18" s="70" t="e">
        <f aca="true" t="shared" si="0" ref="B18:Q18">IF(B$3=0,"",MID(B$3,1,FIND("~",B$3,2)-1))</f>
        <v>#REF!</v>
      </c>
      <c r="C18" s="70" t="e">
        <f t="shared" si="0"/>
        <v>#REF!</v>
      </c>
      <c r="D18" s="70" t="e">
        <f t="shared" si="0"/>
        <v>#REF!</v>
      </c>
      <c r="E18" s="70" t="e">
        <f t="shared" si="0"/>
        <v>#REF!</v>
      </c>
      <c r="F18" s="70" t="e">
        <f t="shared" si="0"/>
        <v>#REF!</v>
      </c>
      <c r="G18" s="70" t="e">
        <f t="shared" si="0"/>
        <v>#REF!</v>
      </c>
      <c r="H18" s="70" t="e">
        <f t="shared" si="0"/>
        <v>#REF!</v>
      </c>
      <c r="I18" s="70" t="e">
        <f t="shared" si="0"/>
        <v>#REF!</v>
      </c>
      <c r="J18" s="70" t="e">
        <f t="shared" si="0"/>
        <v>#REF!</v>
      </c>
      <c r="K18" s="70" t="e">
        <f t="shared" si="0"/>
        <v>#REF!</v>
      </c>
      <c r="L18" s="70" t="e">
        <f t="shared" si="0"/>
        <v>#REF!</v>
      </c>
      <c r="M18" s="70" t="e">
        <f t="shared" si="0"/>
        <v>#REF!</v>
      </c>
      <c r="N18" s="70" t="e">
        <f t="shared" si="0"/>
        <v>#REF!</v>
      </c>
      <c r="O18" s="70" t="e">
        <f t="shared" si="0"/>
        <v>#REF!</v>
      </c>
      <c r="P18" s="70" t="e">
        <f t="shared" si="0"/>
        <v>#REF!</v>
      </c>
      <c r="Q18" s="70" t="e">
        <f t="shared" si="0"/>
        <v>#REF!</v>
      </c>
    </row>
    <row r="19" spans="2:17" ht="11.25">
      <c r="B19" s="70" t="e">
        <f aca="true" t="shared" si="1" ref="B19:Q19">IF(B$6=0,"",MID(B$6,1,FIND("~",B$6,2)-1))</f>
        <v>#REF!</v>
      </c>
      <c r="C19" s="70" t="e">
        <f t="shared" si="1"/>
        <v>#REF!</v>
      </c>
      <c r="D19" s="70" t="e">
        <f t="shared" si="1"/>
        <v>#REF!</v>
      </c>
      <c r="E19" s="70" t="e">
        <f t="shared" si="1"/>
        <v>#REF!</v>
      </c>
      <c r="F19" s="70" t="e">
        <f t="shared" si="1"/>
        <v>#REF!</v>
      </c>
      <c r="G19" s="70" t="e">
        <f t="shared" si="1"/>
        <v>#REF!</v>
      </c>
      <c r="H19" s="70" t="e">
        <f t="shared" si="1"/>
        <v>#REF!</v>
      </c>
      <c r="I19" s="70" t="e">
        <f t="shared" si="1"/>
        <v>#REF!</v>
      </c>
      <c r="J19" s="70" t="e">
        <f t="shared" si="1"/>
        <v>#REF!</v>
      </c>
      <c r="K19" s="70" t="e">
        <f t="shared" si="1"/>
        <v>#REF!</v>
      </c>
      <c r="L19" s="70" t="e">
        <f t="shared" si="1"/>
        <v>#REF!</v>
      </c>
      <c r="M19" s="70" t="e">
        <f t="shared" si="1"/>
        <v>#REF!</v>
      </c>
      <c r="N19" s="70" t="e">
        <f t="shared" si="1"/>
        <v>#REF!</v>
      </c>
      <c r="O19" s="70" t="e">
        <f t="shared" si="1"/>
        <v>#REF!</v>
      </c>
      <c r="P19" s="70" t="e">
        <f t="shared" si="1"/>
        <v>#REF!</v>
      </c>
      <c r="Q19" s="70" t="e">
        <f t="shared" si="1"/>
        <v>#REF!</v>
      </c>
    </row>
    <row r="20" spans="2:17" ht="11.25">
      <c r="B20" s="70" t="e">
        <f aca="true" t="shared" si="2" ref="B20:Q20">IF(B$9=0,"",MID(B$9,1,FIND("~",B$9,2)-1))</f>
        <v>#REF!</v>
      </c>
      <c r="C20" s="70" t="e">
        <f t="shared" si="2"/>
        <v>#REF!</v>
      </c>
      <c r="D20" s="70" t="e">
        <f t="shared" si="2"/>
        <v>#REF!</v>
      </c>
      <c r="E20" s="70" t="e">
        <f t="shared" si="2"/>
        <v>#REF!</v>
      </c>
      <c r="F20" s="70" t="e">
        <f t="shared" si="2"/>
        <v>#REF!</v>
      </c>
      <c r="G20" s="70" t="e">
        <f t="shared" si="2"/>
        <v>#REF!</v>
      </c>
      <c r="H20" s="70" t="e">
        <f t="shared" si="2"/>
        <v>#REF!</v>
      </c>
      <c r="I20" s="70" t="e">
        <f t="shared" si="2"/>
        <v>#REF!</v>
      </c>
      <c r="J20" s="70" t="e">
        <f t="shared" si="2"/>
        <v>#REF!</v>
      </c>
      <c r="K20" s="70" t="e">
        <f t="shared" si="2"/>
        <v>#REF!</v>
      </c>
      <c r="L20" s="70" t="e">
        <f t="shared" si="2"/>
        <v>#REF!</v>
      </c>
      <c r="M20" s="70" t="e">
        <f t="shared" si="2"/>
        <v>#REF!</v>
      </c>
      <c r="N20" s="70" t="e">
        <f t="shared" si="2"/>
        <v>#REF!</v>
      </c>
      <c r="O20" s="70" t="e">
        <f t="shared" si="2"/>
        <v>#REF!</v>
      </c>
      <c r="P20" s="70" t="e">
        <f t="shared" si="2"/>
        <v>#REF!</v>
      </c>
      <c r="Q20" s="70" t="e">
        <f t="shared" si="2"/>
        <v>#REF!</v>
      </c>
    </row>
    <row r="21" spans="2:17" ht="11.25">
      <c r="B21" s="70" t="e">
        <f aca="true" t="shared" si="3" ref="B21:Q21">IF(B$12=0,"",MID(B$12,1,FIND("~",B$12,2)-1))</f>
        <v>#REF!</v>
      </c>
      <c r="C21" s="70" t="e">
        <f t="shared" si="3"/>
        <v>#REF!</v>
      </c>
      <c r="D21" s="70" t="e">
        <f t="shared" si="3"/>
        <v>#REF!</v>
      </c>
      <c r="E21" s="70" t="e">
        <f t="shared" si="3"/>
        <v>#REF!</v>
      </c>
      <c r="F21" s="70" t="e">
        <f t="shared" si="3"/>
        <v>#REF!</v>
      </c>
      <c r="G21" s="70" t="e">
        <f t="shared" si="3"/>
        <v>#REF!</v>
      </c>
      <c r="H21" s="70" t="e">
        <f t="shared" si="3"/>
        <v>#REF!</v>
      </c>
      <c r="I21" s="70" t="e">
        <f t="shared" si="3"/>
        <v>#REF!</v>
      </c>
      <c r="J21" s="70" t="e">
        <f t="shared" si="3"/>
        <v>#REF!</v>
      </c>
      <c r="K21" s="70" t="e">
        <f t="shared" si="3"/>
        <v>#REF!</v>
      </c>
      <c r="L21" s="70" t="e">
        <f t="shared" si="3"/>
        <v>#REF!</v>
      </c>
      <c r="M21" s="70" t="e">
        <f t="shared" si="3"/>
        <v>#REF!</v>
      </c>
      <c r="N21" s="70" t="e">
        <f t="shared" si="3"/>
        <v>#REF!</v>
      </c>
      <c r="O21" s="70" t="e">
        <f t="shared" si="3"/>
        <v>#REF!</v>
      </c>
      <c r="P21" s="70" t="e">
        <f t="shared" si="3"/>
        <v>#REF!</v>
      </c>
      <c r="Q21" s="70" t="e">
        <f t="shared" si="3"/>
        <v>#REF!</v>
      </c>
    </row>
    <row r="22" spans="2:17" ht="11.25">
      <c r="B22" s="70" t="e">
        <f aca="true" t="shared" si="4" ref="B22:Q22">IF(B$15=0,"",MID(B$15,1,FIND("~",B$15,2)-1))</f>
        <v>#REF!</v>
      </c>
      <c r="C22" s="70" t="e">
        <f t="shared" si="4"/>
        <v>#REF!</v>
      </c>
      <c r="D22" s="70" t="e">
        <f t="shared" si="4"/>
        <v>#REF!</v>
      </c>
      <c r="E22" s="70" t="e">
        <f t="shared" si="4"/>
        <v>#REF!</v>
      </c>
      <c r="F22" s="70" t="e">
        <f t="shared" si="4"/>
        <v>#REF!</v>
      </c>
      <c r="G22" s="70" t="e">
        <f t="shared" si="4"/>
        <v>#REF!</v>
      </c>
      <c r="H22" s="70" t="e">
        <f t="shared" si="4"/>
        <v>#REF!</v>
      </c>
      <c r="I22" s="70" t="e">
        <f t="shared" si="4"/>
        <v>#REF!</v>
      </c>
      <c r="J22" s="70">
        <f t="shared" si="4"/>
      </c>
      <c r="K22" s="70">
        <f t="shared" si="4"/>
      </c>
      <c r="L22" s="70">
        <f t="shared" si="4"/>
      </c>
      <c r="M22" s="70">
        <f t="shared" si="4"/>
      </c>
      <c r="N22" s="70">
        <f t="shared" si="4"/>
      </c>
      <c r="O22" s="70">
        <f t="shared" si="4"/>
      </c>
      <c r="P22" s="70">
        <f t="shared" si="4"/>
      </c>
      <c r="Q22" s="70">
        <f t="shared" si="4"/>
      </c>
    </row>
    <row r="23" spans="2:17" ht="11.25">
      <c r="B23" s="203"/>
      <c r="C23" s="203"/>
      <c r="D23" s="203"/>
      <c r="E23" s="203"/>
      <c r="F23" s="203"/>
      <c r="G23" s="203"/>
      <c r="H23" s="203"/>
      <c r="I23" s="203"/>
      <c r="J23" s="203"/>
      <c r="K23" s="203"/>
      <c r="L23" s="203"/>
      <c r="M23" s="203"/>
      <c r="N23" s="203"/>
      <c r="O23" s="203"/>
      <c r="P23" s="203"/>
      <c r="Q23" s="203"/>
    </row>
    <row r="24" spans="1:17" ht="11.25">
      <c r="A24" s="46"/>
      <c r="B24" s="204"/>
      <c r="C24" s="204"/>
      <c r="D24" s="204"/>
      <c r="E24" s="46"/>
      <c r="F24" s="46"/>
      <c r="G24" s="46"/>
      <c r="H24" s="46"/>
      <c r="I24" s="46"/>
      <c r="J24" s="46"/>
      <c r="K24" s="46"/>
      <c r="L24" s="46"/>
      <c r="M24" s="46"/>
      <c r="N24" s="46"/>
      <c r="O24" s="46"/>
      <c r="P24" s="46"/>
      <c r="Q24" s="46"/>
    </row>
    <row r="25" spans="1:33" ht="12.75">
      <c r="A25">
        <f>IF(OR(A$18="0",A$18=""),"",IF(ISERR(VALUE(A$18)),VALUE(MID(A$18,2,5)),VALUE(A$18)))</f>
      </c>
      <c r="B25">
        <v>17</v>
      </c>
      <c r="C25">
        <v>18</v>
      </c>
      <c r="D25">
        <v>19</v>
      </c>
      <c r="E25">
        <v>20</v>
      </c>
      <c r="F25">
        <v>21</v>
      </c>
      <c r="G25">
        <v>22</v>
      </c>
      <c r="H25">
        <v>23</v>
      </c>
      <c r="I25">
        <v>24</v>
      </c>
      <c r="J25">
        <v>25</v>
      </c>
      <c r="K25">
        <v>26</v>
      </c>
      <c r="L25">
        <v>27</v>
      </c>
      <c r="M25">
        <v>28</v>
      </c>
      <c r="N25">
        <v>29</v>
      </c>
      <c r="O25">
        <v>30</v>
      </c>
      <c r="P25">
        <v>31</v>
      </c>
      <c r="Q25">
        <v>32</v>
      </c>
      <c r="R25"/>
      <c r="S25"/>
      <c r="T25"/>
      <c r="U25"/>
      <c r="V25"/>
      <c r="W25"/>
      <c r="X25"/>
      <c r="Y25"/>
      <c r="Z25"/>
      <c r="AA25"/>
      <c r="AB25"/>
      <c r="AC25"/>
      <c r="AD25"/>
      <c r="AE25"/>
      <c r="AF25"/>
      <c r="AG25"/>
    </row>
    <row r="26" spans="1:33" ht="12.75">
      <c r="A26">
        <f>IF(OR(A$19="0",A$19=""),"",IF(ISERR(VALUE(A$19)),VALUE(MID(A$19,2,5)),VALUE(A$19)))</f>
      </c>
      <c r="B26">
        <v>63</v>
      </c>
      <c r="C26">
        <v>62</v>
      </c>
      <c r="D26">
        <v>51</v>
      </c>
      <c r="E26">
        <v>49</v>
      </c>
      <c r="F26">
        <v>58</v>
      </c>
      <c r="G26">
        <v>64</v>
      </c>
      <c r="H26">
        <v>50</v>
      </c>
      <c r="I26">
        <v>56</v>
      </c>
      <c r="J26">
        <v>60</v>
      </c>
      <c r="K26">
        <v>61</v>
      </c>
      <c r="L26">
        <v>54</v>
      </c>
      <c r="M26">
        <v>55</v>
      </c>
      <c r="N26">
        <v>52</v>
      </c>
      <c r="O26">
        <v>57</v>
      </c>
      <c r="P26">
        <v>59</v>
      </c>
      <c r="Q26">
        <v>53</v>
      </c>
      <c r="R26"/>
      <c r="S26"/>
      <c r="T26"/>
      <c r="U26"/>
      <c r="V26"/>
      <c r="W26"/>
      <c r="X26"/>
      <c r="Y26"/>
      <c r="Z26"/>
      <c r="AA26"/>
      <c r="AB26"/>
      <c r="AC26"/>
      <c r="AD26"/>
      <c r="AE26"/>
      <c r="AF26"/>
      <c r="AG26"/>
    </row>
    <row r="27" spans="1:33" ht="12.75">
      <c r="A27">
        <f>IF(OR(A$20="0",A$20=""),"",IF(ISERR(VALUE(A$20)),VALUE(MID(A$20,2,5)),VALUE(A$20)))</f>
      </c>
      <c r="B27">
        <v>34</v>
      </c>
      <c r="C27">
        <v>42</v>
      </c>
      <c r="D27">
        <v>45</v>
      </c>
      <c r="E27">
        <v>46</v>
      </c>
      <c r="F27">
        <v>41</v>
      </c>
      <c r="G27">
        <v>35</v>
      </c>
      <c r="H27">
        <v>40</v>
      </c>
      <c r="I27">
        <v>48</v>
      </c>
      <c r="J27">
        <v>38</v>
      </c>
      <c r="K27">
        <v>47</v>
      </c>
      <c r="L27">
        <v>39</v>
      </c>
      <c r="M27">
        <v>37</v>
      </c>
      <c r="N27">
        <v>43</v>
      </c>
      <c r="O27">
        <v>33</v>
      </c>
      <c r="P27">
        <v>44</v>
      </c>
      <c r="Q27">
        <v>36</v>
      </c>
      <c r="R27"/>
      <c r="S27"/>
      <c r="T27"/>
      <c r="U27"/>
      <c r="V27"/>
      <c r="W27"/>
      <c r="X27"/>
      <c r="Y27"/>
      <c r="Z27"/>
      <c r="AA27"/>
      <c r="AB27"/>
      <c r="AC27"/>
      <c r="AD27"/>
      <c r="AE27"/>
      <c r="AF27"/>
      <c r="AG27"/>
    </row>
    <row r="28" spans="1:33" ht="12.75">
      <c r="A28">
        <f>IF(OR(A$21="0",A$21=""),"",IF(ISERR(VALUE(A$21)),VALUE(MID(A$21,2,5)),VALUE(A$21)))</f>
      </c>
      <c r="B28">
        <v>76</v>
      </c>
      <c r="C28">
        <v>66</v>
      </c>
      <c r="D28">
        <v>67</v>
      </c>
      <c r="E28">
        <v>77</v>
      </c>
      <c r="F28">
        <v>70</v>
      </c>
      <c r="G28">
        <v>69</v>
      </c>
      <c r="H28">
        <v>78</v>
      </c>
      <c r="I28">
        <v>65</v>
      </c>
      <c r="J28">
        <v>73</v>
      </c>
      <c r="K28">
        <v>75</v>
      </c>
      <c r="L28">
        <v>71</v>
      </c>
      <c r="M28">
        <v>80</v>
      </c>
      <c r="N28">
        <v>74</v>
      </c>
      <c r="O28">
        <v>68</v>
      </c>
      <c r="P28">
        <v>72</v>
      </c>
      <c r="Q28">
        <v>79</v>
      </c>
      <c r="R28"/>
      <c r="S28"/>
      <c r="T28"/>
      <c r="U28"/>
      <c r="V28"/>
      <c r="W28"/>
      <c r="X28"/>
      <c r="Y28"/>
      <c r="Z28"/>
      <c r="AA28"/>
      <c r="AB28"/>
      <c r="AC28"/>
      <c r="AD28"/>
      <c r="AE28"/>
      <c r="AF28"/>
      <c r="AG28"/>
    </row>
    <row r="29" spans="1:33" ht="12.75">
      <c r="A29">
        <f>IF(OR(A$22="0",A$22=""),"",IF(ISERR(VALUE(A$22)),VALUE(MID(A$22,2,5)),VALUE(A$22)))</f>
      </c>
      <c r="B29" t="e">
        <v>#VALUE!</v>
      </c>
      <c r="C29" t="s">
        <v>16</v>
      </c>
      <c r="D29" t="s">
        <v>16</v>
      </c>
      <c r="E29" t="s">
        <v>16</v>
      </c>
      <c r="F29" t="s">
        <v>16</v>
      </c>
      <c r="G29" t="s">
        <v>16</v>
      </c>
      <c r="H29" t="s">
        <v>16</v>
      </c>
      <c r="I29" t="s">
        <v>16</v>
      </c>
      <c r="J29" t="s">
        <v>16</v>
      </c>
      <c r="K29" t="s">
        <v>16</v>
      </c>
      <c r="L29" t="s">
        <v>16</v>
      </c>
      <c r="M29" t="s">
        <v>16</v>
      </c>
      <c r="N29" t="s">
        <v>16</v>
      </c>
      <c r="O29" t="s">
        <v>16</v>
      </c>
      <c r="P29" t="s">
        <v>16</v>
      </c>
      <c r="Q29" t="s">
        <v>16</v>
      </c>
      <c r="R29"/>
      <c r="S29"/>
      <c r="T29"/>
      <c r="U29"/>
      <c r="V29"/>
      <c r="W29"/>
      <c r="X29"/>
      <c r="Y29"/>
      <c r="Z29"/>
      <c r="AA29"/>
      <c r="AB29"/>
      <c r="AC29"/>
      <c r="AD29"/>
      <c r="AE29"/>
      <c r="AF29"/>
      <c r="AG29"/>
    </row>
    <row r="30" spans="2:4" ht="11.25">
      <c r="B30" s="63"/>
      <c r="D30" s="56"/>
    </row>
    <row r="31" spans="2:17" ht="11.25">
      <c r="B31" s="47"/>
      <c r="C31" s="47"/>
      <c r="D31" s="47"/>
      <c r="E31" s="47"/>
      <c r="F31" s="47"/>
      <c r="G31" s="47"/>
      <c r="H31" s="47"/>
      <c r="I31" s="47"/>
      <c r="J31" s="47"/>
      <c r="K31" s="47"/>
      <c r="L31" s="47"/>
      <c r="M31" s="47"/>
      <c r="N31" s="47"/>
      <c r="O31" s="47"/>
      <c r="P31" s="47"/>
      <c r="Q31" s="47"/>
    </row>
    <row r="32" spans="2:17" ht="11.25">
      <c r="B32" s="47"/>
      <c r="C32" s="47"/>
      <c r="D32" s="47"/>
      <c r="E32" s="47"/>
      <c r="F32" s="47"/>
      <c r="G32" s="47"/>
      <c r="H32" s="47"/>
      <c r="I32" s="47"/>
      <c r="J32" s="47"/>
      <c r="K32" s="47"/>
      <c r="L32" s="47"/>
      <c r="M32" s="47"/>
      <c r="N32" s="47"/>
      <c r="O32" s="47"/>
      <c r="P32" s="47"/>
      <c r="Q32" s="47"/>
    </row>
    <row r="33" spans="2:17" ht="11.25">
      <c r="B33" s="47"/>
      <c r="C33" s="47"/>
      <c r="D33" s="47"/>
      <c r="E33" s="47"/>
      <c r="F33" s="47"/>
      <c r="G33" s="47"/>
      <c r="H33" s="47"/>
      <c r="I33" s="47"/>
      <c r="J33" s="47"/>
      <c r="K33" s="47"/>
      <c r="L33" s="47"/>
      <c r="M33" s="47"/>
      <c r="N33" s="47"/>
      <c r="O33" s="47"/>
      <c r="P33" s="47"/>
      <c r="Q33" s="47"/>
    </row>
    <row r="34" spans="2:17" ht="11.25">
      <c r="B34" s="47"/>
      <c r="C34" s="47"/>
      <c r="D34" s="47"/>
      <c r="E34" s="47"/>
      <c r="F34" s="47"/>
      <c r="G34" s="47"/>
      <c r="H34" s="47"/>
      <c r="I34" s="47"/>
      <c r="J34" s="47"/>
      <c r="K34" s="47"/>
      <c r="L34" s="47"/>
      <c r="M34" s="47"/>
      <c r="N34" s="47"/>
      <c r="O34" s="47"/>
      <c r="P34" s="47"/>
      <c r="Q34" s="47"/>
    </row>
    <row r="35" spans="2:17" ht="11.25">
      <c r="B35" s="47"/>
      <c r="C35" s="47"/>
      <c r="D35" s="47"/>
      <c r="E35" s="47"/>
      <c r="F35" s="47"/>
      <c r="G35" s="47"/>
      <c r="H35" s="47"/>
      <c r="I35" s="47"/>
      <c r="J35" s="47"/>
      <c r="K35" s="47"/>
      <c r="L35" s="47"/>
      <c r="M35" s="47"/>
      <c r="N35" s="47"/>
      <c r="O35" s="47"/>
      <c r="P35" s="47"/>
      <c r="Q35" s="47"/>
    </row>
    <row r="36" spans="2:17" ht="11.25">
      <c r="B36" s="47"/>
      <c r="C36" s="47"/>
      <c r="D36" s="47"/>
      <c r="E36" s="47"/>
      <c r="F36" s="47"/>
      <c r="G36" s="47"/>
      <c r="H36" s="47"/>
      <c r="I36" s="47"/>
      <c r="J36" s="47"/>
      <c r="K36" s="47"/>
      <c r="L36" s="47"/>
      <c r="M36" s="47"/>
      <c r="N36" s="47"/>
      <c r="O36" s="47"/>
      <c r="P36" s="47"/>
      <c r="Q36" s="47"/>
    </row>
    <row r="37" spans="2:17" ht="11.25">
      <c r="B37" s="47"/>
      <c r="C37" s="47"/>
      <c r="D37" s="47"/>
      <c r="E37" s="47"/>
      <c r="F37" s="47"/>
      <c r="G37" s="47"/>
      <c r="H37" s="47"/>
      <c r="I37" s="47"/>
      <c r="J37" s="47"/>
      <c r="K37" s="47"/>
      <c r="L37" s="47"/>
      <c r="M37" s="47"/>
      <c r="N37" s="47"/>
      <c r="O37" s="47"/>
      <c r="P37" s="47"/>
      <c r="Q37" s="47"/>
    </row>
    <row r="38" spans="2:17" ht="11.25">
      <c r="B38" s="47"/>
      <c r="C38" s="47"/>
      <c r="D38" s="47"/>
      <c r="E38" s="47"/>
      <c r="F38" s="47"/>
      <c r="G38" s="47"/>
      <c r="H38" s="47"/>
      <c r="I38" s="47"/>
      <c r="J38" s="47"/>
      <c r="K38" s="47"/>
      <c r="L38" s="47"/>
      <c r="M38" s="47"/>
      <c r="N38" s="47"/>
      <c r="O38" s="47"/>
      <c r="P38" s="47"/>
      <c r="Q38" s="47"/>
    </row>
    <row r="39" spans="2:4" ht="11.25">
      <c r="B39" s="63"/>
      <c r="D39" s="56"/>
    </row>
    <row r="40" spans="2:4" ht="11.25">
      <c r="B40" s="63"/>
      <c r="D40" s="56"/>
    </row>
    <row r="41" spans="2:4" ht="11.25">
      <c r="B41" s="63"/>
      <c r="D41" s="56"/>
    </row>
    <row r="42" spans="2:4" ht="11.25">
      <c r="B42" s="63"/>
      <c r="D42" s="56"/>
    </row>
    <row r="43" spans="2:4" ht="11.25">
      <c r="B43" s="63"/>
      <c r="D43" s="56"/>
    </row>
    <row r="44" spans="2:4" ht="11.25">
      <c r="B44" s="63"/>
      <c r="D44" s="56"/>
    </row>
    <row r="45" spans="2:4" ht="11.25">
      <c r="B45" s="63"/>
      <c r="D45" s="56"/>
    </row>
    <row r="46" spans="2:4" ht="11.25">
      <c r="B46" s="63"/>
      <c r="D46" s="56"/>
    </row>
    <row r="47" spans="2:4" ht="11.25">
      <c r="B47" s="63"/>
      <c r="D47" s="56"/>
    </row>
    <row r="48" spans="2:4" ht="11.25">
      <c r="B48" s="63"/>
      <c r="D48" s="56"/>
    </row>
    <row r="49" spans="2:4" ht="11.25">
      <c r="B49" s="63"/>
      <c r="D49" s="56"/>
    </row>
    <row r="50" spans="2:4" ht="11.25">
      <c r="B50" s="63"/>
      <c r="D50" s="56"/>
    </row>
    <row r="51" spans="2:4" ht="11.25">
      <c r="B51" s="63"/>
      <c r="D51" s="56"/>
    </row>
    <row r="52" spans="2:4" ht="11.25">
      <c r="B52" s="63"/>
      <c r="D52" s="56"/>
    </row>
    <row r="53" spans="2:4" ht="11.25">
      <c r="B53" s="63"/>
      <c r="D53" s="56"/>
    </row>
    <row r="54" spans="2:4" ht="11.25">
      <c r="B54" s="63"/>
      <c r="D54" s="56"/>
    </row>
    <row r="55" spans="2:4" ht="11.25">
      <c r="B55" s="63"/>
      <c r="D55" s="56"/>
    </row>
    <row r="56" spans="2:4" ht="11.25">
      <c r="B56" s="63"/>
      <c r="D56" s="56"/>
    </row>
    <row r="57" spans="2:4" ht="11.25">
      <c r="B57" s="63"/>
      <c r="D57" s="56"/>
    </row>
    <row r="58" spans="2:4" ht="11.25">
      <c r="B58" s="63"/>
      <c r="D58" s="56"/>
    </row>
    <row r="59" spans="2:4" ht="11.25">
      <c r="B59" s="63"/>
      <c r="D59" s="56"/>
    </row>
    <row r="60" spans="2:4" ht="11.25">
      <c r="B60" s="63"/>
      <c r="D60" s="56"/>
    </row>
    <row r="61" spans="2:4" ht="11.25">
      <c r="B61" s="63"/>
      <c r="D61" s="56"/>
    </row>
    <row r="62" spans="2:4" ht="11.25">
      <c r="B62" s="63"/>
      <c r="D62" s="56"/>
    </row>
    <row r="63" spans="2:4" ht="11.25">
      <c r="B63" s="63"/>
      <c r="D63" s="56"/>
    </row>
    <row r="64" spans="2:4" ht="11.25">
      <c r="B64" s="63"/>
      <c r="D64" s="56"/>
    </row>
    <row r="65" spans="2:4" ht="11.25">
      <c r="B65" s="63"/>
      <c r="D65" s="56"/>
    </row>
    <row r="66" spans="2:4" ht="11.25">
      <c r="B66" s="63"/>
      <c r="D66" s="56"/>
    </row>
    <row r="67" spans="2:4" ht="11.25">
      <c r="B67" s="63"/>
      <c r="D67" s="56"/>
    </row>
    <row r="68" spans="2:4" ht="11.25">
      <c r="B68" s="63"/>
      <c r="D68" s="56"/>
    </row>
    <row r="69" spans="2:4" ht="11.25">
      <c r="B69" s="63"/>
      <c r="D69" s="56"/>
    </row>
    <row r="70" spans="2:4" ht="11.25">
      <c r="B70" s="63"/>
      <c r="D70" s="56"/>
    </row>
    <row r="71" spans="2:4" ht="11.25">
      <c r="B71" s="63"/>
      <c r="D71" s="56"/>
    </row>
    <row r="72" spans="2:4" ht="11.25">
      <c r="B72" s="63"/>
      <c r="D72" s="56"/>
    </row>
    <row r="73" spans="2:4" ht="11.25">
      <c r="B73" s="63"/>
      <c r="D73" s="56"/>
    </row>
    <row r="74" spans="2:4" ht="11.25">
      <c r="B74" s="63"/>
      <c r="D74" s="56"/>
    </row>
    <row r="75" spans="2:4" ht="11.25">
      <c r="B75" s="63"/>
      <c r="D75" s="56"/>
    </row>
    <row r="76" spans="2:4" ht="11.25">
      <c r="B76" s="63"/>
      <c r="D76" s="56"/>
    </row>
    <row r="77" spans="2:4" ht="11.25">
      <c r="B77" s="63"/>
      <c r="D77" s="56"/>
    </row>
    <row r="78" spans="2:4" ht="11.25">
      <c r="B78" s="63"/>
      <c r="D78" s="56"/>
    </row>
    <row r="79" spans="2:4" ht="11.25">
      <c r="B79" s="63"/>
      <c r="D79" s="56"/>
    </row>
    <row r="80" spans="2:4" ht="11.25">
      <c r="B80" s="63"/>
      <c r="D80" s="56"/>
    </row>
    <row r="81" spans="2:4" ht="11.25">
      <c r="B81" s="63"/>
      <c r="D81" s="56"/>
    </row>
    <row r="82" spans="2:4" ht="11.25">
      <c r="B82" s="63"/>
      <c r="D82" s="56"/>
    </row>
    <row r="83" spans="2:4" ht="11.25">
      <c r="B83" s="63"/>
      <c r="D83" s="56"/>
    </row>
    <row r="84" spans="2:4" ht="11.25">
      <c r="B84" s="63"/>
      <c r="D84" s="56"/>
    </row>
    <row r="85" spans="2:4" ht="11.25">
      <c r="B85" s="63"/>
      <c r="D85" s="56"/>
    </row>
    <row r="86" spans="2:4" ht="11.25">
      <c r="B86" s="63"/>
      <c r="D86" s="56"/>
    </row>
    <row r="87" spans="2:4" ht="11.25">
      <c r="B87" s="63"/>
      <c r="D87" s="56"/>
    </row>
    <row r="88" spans="2:4" ht="11.25">
      <c r="B88" s="63"/>
      <c r="D88" s="56"/>
    </row>
    <row r="89" spans="2:4" ht="11.25">
      <c r="B89" s="63"/>
      <c r="D89" s="56"/>
    </row>
    <row r="90" spans="2:4" ht="11.25">
      <c r="B90" s="63"/>
      <c r="D90" s="56"/>
    </row>
    <row r="91" spans="2:4" ht="11.25">
      <c r="B91" s="63"/>
      <c r="D91" s="56"/>
    </row>
    <row r="92" spans="2:4" ht="11.25">
      <c r="B92" s="63"/>
      <c r="D92" s="56"/>
    </row>
    <row r="93" spans="2:4" ht="11.25">
      <c r="B93" s="63"/>
      <c r="D93" s="56"/>
    </row>
    <row r="94" spans="2:4" ht="11.25">
      <c r="B94" s="56"/>
      <c r="D94" s="56"/>
    </row>
    <row r="95" spans="2:4" ht="11.25">
      <c r="B95" s="56"/>
      <c r="D95" s="56"/>
    </row>
    <row r="96" spans="2:4" ht="11.25">
      <c r="B96" s="56"/>
      <c r="D96" s="56"/>
    </row>
    <row r="97" spans="2:4" ht="11.25">
      <c r="B97" s="56"/>
      <c r="D97" s="56"/>
    </row>
    <row r="98" spans="2:4" ht="11.25">
      <c r="B98" s="56"/>
      <c r="D98" s="56"/>
    </row>
    <row r="99" spans="2:4" ht="11.25">
      <c r="B99" s="56"/>
      <c r="D99" s="56"/>
    </row>
    <row r="100" ht="11.25">
      <c r="B100" s="56"/>
    </row>
    <row r="101" ht="11.25">
      <c r="B101" s="56"/>
    </row>
    <row r="102" ht="11.25">
      <c r="B102" s="56"/>
    </row>
    <row r="103" ht="11.25">
      <c r="B103" s="56"/>
    </row>
    <row r="104" ht="11.25">
      <c r="B104" s="56"/>
    </row>
    <row r="105" ht="11.25">
      <c r="B105" s="56"/>
    </row>
    <row r="106" ht="11.25">
      <c r="B106" s="56"/>
    </row>
    <row r="107" ht="11.25">
      <c r="B107" s="56"/>
    </row>
    <row r="108" ht="11.25">
      <c r="B108" s="56"/>
    </row>
    <row r="109" ht="11.25">
      <c r="B109" s="56"/>
    </row>
    <row r="110" ht="11.25">
      <c r="B110" s="56"/>
    </row>
    <row r="111" ht="11.25">
      <c r="B111" s="56"/>
    </row>
    <row r="112" ht="11.25">
      <c r="B112" s="56"/>
    </row>
    <row r="113" ht="11.25">
      <c r="B113" s="56"/>
    </row>
    <row r="114" ht="11.25">
      <c r="B114" s="56"/>
    </row>
    <row r="115" ht="11.25">
      <c r="B115" s="56"/>
    </row>
    <row r="116" ht="11.25">
      <c r="B116" s="56"/>
    </row>
    <row r="117" ht="11.25">
      <c r="B117" s="56"/>
    </row>
    <row r="118" ht="11.25">
      <c r="B118" s="56"/>
    </row>
    <row r="119" ht="11.25">
      <c r="B119" s="56"/>
    </row>
    <row r="120" ht="11.25">
      <c r="B120" s="56"/>
    </row>
    <row r="121" ht="11.25">
      <c r="B121" s="56"/>
    </row>
    <row r="122" ht="11.25">
      <c r="B122" s="56"/>
    </row>
    <row r="123" ht="11.25">
      <c r="B123" s="56"/>
    </row>
    <row r="124" ht="11.25">
      <c r="B124" s="56"/>
    </row>
    <row r="125" ht="11.25">
      <c r="B125" s="56"/>
    </row>
    <row r="126" ht="11.25">
      <c r="B126" s="56"/>
    </row>
    <row r="127" ht="11.25">
      <c r="B127" s="56"/>
    </row>
    <row r="128" ht="11.25">
      <c r="B128" s="56"/>
    </row>
    <row r="129" ht="11.25">
      <c r="B129" s="56"/>
    </row>
    <row r="130" ht="11.25">
      <c r="B130" s="56"/>
    </row>
    <row r="131" ht="11.25">
      <c r="B131" s="56"/>
    </row>
    <row r="132" ht="11.25">
      <c r="B132" s="56"/>
    </row>
    <row r="133" ht="11.25">
      <c r="B133" s="56"/>
    </row>
    <row r="134" ht="11.25">
      <c r="B134" s="56"/>
    </row>
    <row r="135" ht="11.25">
      <c r="B135" s="56"/>
    </row>
    <row r="136" ht="11.25">
      <c r="B136" s="56"/>
    </row>
    <row r="137" ht="11.25">
      <c r="B137" s="56"/>
    </row>
    <row r="138" ht="11.25">
      <c r="B138" s="56"/>
    </row>
    <row r="139" ht="11.25">
      <c r="B139" s="56"/>
    </row>
    <row r="140" ht="11.25">
      <c r="B140" s="56"/>
    </row>
    <row r="141" ht="11.25">
      <c r="B141" s="56"/>
    </row>
    <row r="142" ht="11.25">
      <c r="B142" s="56"/>
    </row>
    <row r="143" ht="11.25">
      <c r="B143" s="56"/>
    </row>
    <row r="144" ht="11.25">
      <c r="B144" s="56"/>
    </row>
    <row r="145" ht="11.25">
      <c r="B145" s="56"/>
    </row>
    <row r="146" ht="11.25">
      <c r="B146" s="56"/>
    </row>
    <row r="147" ht="11.25">
      <c r="B147" s="56"/>
    </row>
    <row r="148" ht="11.25">
      <c r="B148" s="56"/>
    </row>
    <row r="149" ht="11.25">
      <c r="B149" s="56"/>
    </row>
    <row r="150" ht="11.25">
      <c r="B150" s="56"/>
    </row>
    <row r="151" ht="11.25">
      <c r="B151" s="56"/>
    </row>
    <row r="152" ht="11.25">
      <c r="B152" s="56"/>
    </row>
    <row r="153" ht="11.25">
      <c r="B153" s="56"/>
    </row>
    <row r="154" ht="11.25">
      <c r="B154" s="56"/>
    </row>
    <row r="155" ht="11.25">
      <c r="B155" s="56"/>
    </row>
    <row r="156" ht="11.25">
      <c r="B156" s="56"/>
    </row>
    <row r="157" ht="11.25">
      <c r="B157" s="56"/>
    </row>
    <row r="158" ht="11.25">
      <c r="B158" s="56"/>
    </row>
    <row r="159" ht="11.25">
      <c r="B159" s="56"/>
    </row>
    <row r="160" ht="11.25">
      <c r="B160" s="56"/>
    </row>
    <row r="161" ht="11.25">
      <c r="B161" s="56"/>
    </row>
    <row r="162" ht="11.25">
      <c r="B162" s="56"/>
    </row>
    <row r="163" ht="11.25">
      <c r="B163" s="56"/>
    </row>
    <row r="164" ht="11.25">
      <c r="B164" s="56"/>
    </row>
    <row r="165" ht="11.25">
      <c r="B165" s="56"/>
    </row>
    <row r="166" ht="11.25">
      <c r="B166" s="56"/>
    </row>
    <row r="167" ht="11.25">
      <c r="B167" s="56"/>
    </row>
    <row r="168" ht="11.25">
      <c r="B168" s="56"/>
    </row>
    <row r="169" ht="11.25">
      <c r="B169" s="56"/>
    </row>
    <row r="170" ht="11.25">
      <c r="B170" s="56"/>
    </row>
    <row r="171" ht="11.25">
      <c r="B171" s="56"/>
    </row>
    <row r="172" ht="11.25">
      <c r="B172" s="56"/>
    </row>
    <row r="173" ht="11.25">
      <c r="B173" s="56"/>
    </row>
    <row r="174" ht="11.25">
      <c r="B174" s="56"/>
    </row>
    <row r="175" ht="11.25">
      <c r="B175" s="56"/>
    </row>
    <row r="176" ht="11.25">
      <c r="B176" s="56"/>
    </row>
    <row r="177" ht="11.25">
      <c r="B177" s="56"/>
    </row>
    <row r="178" ht="11.25">
      <c r="B178" s="56"/>
    </row>
    <row r="179" ht="11.25">
      <c r="B179" s="56"/>
    </row>
    <row r="180" ht="11.25">
      <c r="B180" s="56"/>
    </row>
    <row r="181" ht="11.25">
      <c r="B181" s="56"/>
    </row>
    <row r="182" ht="11.25">
      <c r="B182" s="56"/>
    </row>
    <row r="183" ht="11.25">
      <c r="B183" s="56"/>
    </row>
    <row r="184" ht="11.25">
      <c r="B184" s="56"/>
    </row>
    <row r="185" ht="11.25">
      <c r="B185" s="56"/>
    </row>
    <row r="186" ht="11.25">
      <c r="B186" s="56"/>
    </row>
    <row r="187" ht="11.25">
      <c r="B187" s="56"/>
    </row>
    <row r="188" ht="11.25">
      <c r="B188" s="56"/>
    </row>
    <row r="189" ht="11.25">
      <c r="B189" s="56"/>
    </row>
    <row r="190" ht="11.25">
      <c r="B190" s="56"/>
    </row>
    <row r="191" ht="11.25">
      <c r="B191" s="56"/>
    </row>
    <row r="192" ht="11.25">
      <c r="B192" s="56"/>
    </row>
    <row r="193" ht="11.25">
      <c r="B193" s="56"/>
    </row>
    <row r="194" ht="11.25">
      <c r="B194" s="56"/>
    </row>
    <row r="195" ht="11.25">
      <c r="B195" s="56"/>
    </row>
    <row r="196" ht="11.25">
      <c r="B196" s="56"/>
    </row>
    <row r="197" ht="11.25">
      <c r="B197" s="56"/>
    </row>
    <row r="198" ht="11.25">
      <c r="B198" s="56"/>
    </row>
    <row r="199" ht="11.25">
      <c r="B199" s="56"/>
    </row>
    <row r="200" ht="11.25">
      <c r="B200" s="56"/>
    </row>
    <row r="201" ht="11.25">
      <c r="B201" s="56"/>
    </row>
    <row r="202" ht="11.25">
      <c r="B202" s="56"/>
    </row>
    <row r="203" ht="11.25">
      <c r="B203" s="56"/>
    </row>
    <row r="204" ht="11.25">
      <c r="B204" s="56"/>
    </row>
    <row r="205" ht="11.25">
      <c r="B205" s="56"/>
    </row>
    <row r="206" ht="11.25">
      <c r="B206" s="56"/>
    </row>
    <row r="207" ht="11.25">
      <c r="B207" s="56"/>
    </row>
    <row r="208" ht="11.25">
      <c r="B208" s="56"/>
    </row>
    <row r="209" ht="11.25">
      <c r="B209" s="56"/>
    </row>
    <row r="210" ht="11.25">
      <c r="B210" s="56"/>
    </row>
    <row r="211" ht="11.25">
      <c r="B211" s="56"/>
    </row>
    <row r="212" ht="11.25">
      <c r="B212" s="56"/>
    </row>
    <row r="213" ht="11.25">
      <c r="B213" s="56"/>
    </row>
    <row r="214" ht="11.25">
      <c r="B214" s="56"/>
    </row>
    <row r="215" ht="11.25">
      <c r="B215" s="56"/>
    </row>
    <row r="216" ht="11.25">
      <c r="B216" s="56"/>
    </row>
    <row r="217" ht="11.25">
      <c r="B217" s="56"/>
    </row>
    <row r="218" ht="11.25">
      <c r="B218" s="56"/>
    </row>
    <row r="219" ht="11.25">
      <c r="B219" s="56"/>
    </row>
    <row r="220" ht="11.25">
      <c r="B220" s="56"/>
    </row>
    <row r="221" ht="11.25">
      <c r="B221" s="56"/>
    </row>
    <row r="222" ht="11.25">
      <c r="B222" s="56"/>
    </row>
    <row r="223" ht="11.25">
      <c r="B223" s="56"/>
    </row>
    <row r="224" ht="11.25">
      <c r="B224" s="56"/>
    </row>
    <row r="225" ht="11.25">
      <c r="B225" s="56"/>
    </row>
    <row r="226" ht="11.25">
      <c r="B226" s="56"/>
    </row>
    <row r="227" ht="11.25">
      <c r="B227" s="56"/>
    </row>
    <row r="228" ht="11.25">
      <c r="B228" s="56"/>
    </row>
    <row r="229" ht="11.25">
      <c r="B229" s="56"/>
    </row>
    <row r="230" ht="11.25">
      <c r="B230" s="56"/>
    </row>
    <row r="231" ht="11.25">
      <c r="B231" s="56"/>
    </row>
    <row r="232" ht="11.25">
      <c r="B232" s="56"/>
    </row>
    <row r="233" ht="11.25">
      <c r="B233" s="56"/>
    </row>
    <row r="234" ht="11.25">
      <c r="B234" s="56"/>
    </row>
    <row r="235" ht="11.25">
      <c r="B235" s="56"/>
    </row>
    <row r="236" ht="11.25">
      <c r="B236" s="56"/>
    </row>
    <row r="237" ht="11.25">
      <c r="B237" s="56"/>
    </row>
    <row r="238" ht="11.25">
      <c r="B238" s="56"/>
    </row>
    <row r="239" ht="11.25">
      <c r="B239" s="56"/>
    </row>
    <row r="240" ht="11.25">
      <c r="B240" s="56"/>
    </row>
    <row r="241" ht="11.25">
      <c r="B241" s="56"/>
    </row>
    <row r="242" ht="11.25">
      <c r="B242" s="56"/>
    </row>
    <row r="243" ht="11.25">
      <c r="B243" s="56"/>
    </row>
    <row r="244" ht="11.25">
      <c r="B244" s="56"/>
    </row>
    <row r="245" ht="11.25">
      <c r="B245" s="56"/>
    </row>
    <row r="246" ht="11.25">
      <c r="B246" s="56"/>
    </row>
    <row r="247" ht="11.25">
      <c r="B247" s="56"/>
    </row>
    <row r="248" ht="11.25">
      <c r="B248" s="56"/>
    </row>
    <row r="249" ht="11.25">
      <c r="B249" s="56"/>
    </row>
    <row r="250" ht="11.25">
      <c r="B250" s="56"/>
    </row>
    <row r="251" ht="11.25">
      <c r="B251" s="56"/>
    </row>
    <row r="252" ht="11.25">
      <c r="B252" s="56"/>
    </row>
    <row r="253" ht="11.25">
      <c r="B253" s="56"/>
    </row>
    <row r="254" ht="11.25">
      <c r="B254" s="56"/>
    </row>
    <row r="255" ht="11.25">
      <c r="B255" s="56"/>
    </row>
    <row r="256" ht="11.25">
      <c r="B256" s="56"/>
    </row>
    <row r="257" ht="11.25">
      <c r="B257" s="56"/>
    </row>
    <row r="258" ht="11.25">
      <c r="B258" s="56"/>
    </row>
    <row r="259" ht="11.25">
      <c r="B259" s="56"/>
    </row>
    <row r="260" ht="11.25">
      <c r="B260" s="56"/>
    </row>
    <row r="261" ht="11.25">
      <c r="B261" s="56"/>
    </row>
    <row r="262" ht="11.25">
      <c r="B262" s="56"/>
    </row>
    <row r="263" ht="11.25">
      <c r="B263" s="56"/>
    </row>
    <row r="264" ht="11.25">
      <c r="B264" s="56"/>
    </row>
    <row r="265" ht="11.25">
      <c r="B265" s="56"/>
    </row>
    <row r="266" ht="11.25">
      <c r="B266" s="56"/>
    </row>
    <row r="267" ht="11.25">
      <c r="B267" s="56"/>
    </row>
    <row r="268" ht="11.25">
      <c r="B268" s="56"/>
    </row>
    <row r="269" ht="11.25">
      <c r="B269" s="56"/>
    </row>
    <row r="270" ht="11.25">
      <c r="B270" s="56"/>
    </row>
    <row r="271" ht="11.25">
      <c r="B271" s="56"/>
    </row>
    <row r="272" ht="11.25">
      <c r="B272" s="56"/>
    </row>
    <row r="273" ht="11.25">
      <c r="B273" s="56"/>
    </row>
    <row r="274" ht="11.25">
      <c r="B274" s="56"/>
    </row>
    <row r="275" ht="11.25">
      <c r="B275" s="56"/>
    </row>
    <row r="276" ht="11.25">
      <c r="B276" s="56"/>
    </row>
    <row r="277" ht="11.25">
      <c r="B277" s="56"/>
    </row>
    <row r="278" ht="11.25">
      <c r="B278" s="56"/>
    </row>
    <row r="279" ht="11.25">
      <c r="B279" s="56"/>
    </row>
    <row r="280" ht="11.25">
      <c r="B280" s="56"/>
    </row>
    <row r="281" ht="11.25">
      <c r="B281" s="56"/>
    </row>
    <row r="282" ht="11.25">
      <c r="B282" s="56"/>
    </row>
    <row r="283" ht="11.25">
      <c r="B283" s="56"/>
    </row>
    <row r="284" ht="11.25">
      <c r="B284" s="56"/>
    </row>
    <row r="285" ht="11.25">
      <c r="B285" s="56"/>
    </row>
    <row r="286" ht="11.25">
      <c r="B286" s="56"/>
    </row>
    <row r="287" ht="11.25">
      <c r="B287" s="56"/>
    </row>
    <row r="288" ht="11.25">
      <c r="B288" s="56"/>
    </row>
    <row r="289" ht="11.25">
      <c r="B289" s="56"/>
    </row>
    <row r="290" ht="11.25">
      <c r="B290" s="56"/>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tabColor rgb="FF0070C0"/>
  </sheetPr>
  <dimension ref="A1:G122"/>
  <sheetViews>
    <sheetView view="pageBreakPreview" zoomScaleSheetLayoutView="100" zoomScalePageLayoutView="0" workbookViewId="0" topLeftCell="A1">
      <selection activeCell="I129" sqref="I129"/>
    </sheetView>
  </sheetViews>
  <sheetFormatPr defaultColWidth="9.00390625" defaultRowHeight="12.75"/>
  <cols>
    <col min="1" max="1" width="5.25390625" style="166" customWidth="1"/>
    <col min="2" max="2" width="23.00390625" style="150" customWidth="1"/>
    <col min="3" max="3" width="29.125" style="150" customWidth="1"/>
    <col min="4" max="4" width="13.375" style="321" customWidth="1"/>
    <col min="5" max="5" width="6.875" style="163" customWidth="1"/>
    <col min="6" max="6" width="1.00390625" style="150" customWidth="1"/>
    <col min="7" max="7" width="3.00390625" style="321" customWidth="1"/>
  </cols>
  <sheetData>
    <row r="1" spans="1:7" ht="25.5">
      <c r="A1" s="324" t="s">
        <v>64</v>
      </c>
      <c r="B1" s="324"/>
      <c r="C1" s="324"/>
      <c r="D1" s="324"/>
      <c r="E1" s="324"/>
      <c r="F1" s="324"/>
      <c r="G1" s="325" t="s">
        <v>86</v>
      </c>
    </row>
    <row r="2" spans="1:7" ht="20.25">
      <c r="A2" s="153"/>
      <c r="B2" s="327" t="s">
        <v>65</v>
      </c>
      <c r="C2" s="327"/>
      <c r="D2" s="327"/>
      <c r="E2" s="153"/>
      <c r="F2" s="153"/>
      <c r="G2" s="325"/>
    </row>
    <row r="3" spans="1:7" ht="19.5" thickBot="1">
      <c r="A3" s="154"/>
      <c r="B3" s="328" t="s">
        <v>143</v>
      </c>
      <c r="C3" s="328"/>
      <c r="D3" s="328"/>
      <c r="E3" s="154"/>
      <c r="F3" s="154"/>
      <c r="G3" s="326"/>
    </row>
    <row r="4" spans="1:7" ht="18.75" thickBot="1">
      <c r="A4" s="155" t="s">
        <v>5</v>
      </c>
      <c r="B4" s="156" t="s">
        <v>0</v>
      </c>
      <c r="C4" s="156" t="s">
        <v>1</v>
      </c>
      <c r="D4" s="157" t="s">
        <v>27</v>
      </c>
      <c r="E4" s="158" t="s">
        <v>2</v>
      </c>
      <c r="F4" s="159"/>
      <c r="G4" s="256"/>
    </row>
    <row r="5" spans="1:7" ht="15">
      <c r="A5" s="160">
        <v>2</v>
      </c>
      <c r="B5" s="160" t="s">
        <v>144</v>
      </c>
      <c r="C5" s="160" t="s">
        <v>92</v>
      </c>
      <c r="D5" s="161">
        <v>2002</v>
      </c>
      <c r="E5" s="161">
        <v>2</v>
      </c>
      <c r="G5" s="320">
        <v>2</v>
      </c>
    </row>
    <row r="6" spans="1:7" ht="15">
      <c r="A6" s="160">
        <v>3</v>
      </c>
      <c r="B6" s="160" t="s">
        <v>145</v>
      </c>
      <c r="C6" s="160" t="s">
        <v>246</v>
      </c>
      <c r="D6" s="161">
        <v>2001</v>
      </c>
      <c r="E6" s="161">
        <v>3</v>
      </c>
      <c r="G6" s="320">
        <v>2</v>
      </c>
    </row>
    <row r="7" spans="1:7" ht="15">
      <c r="A7" s="160">
        <v>5</v>
      </c>
      <c r="B7" s="160" t="s">
        <v>146</v>
      </c>
      <c r="C7" s="160" t="s">
        <v>123</v>
      </c>
      <c r="D7" s="161">
        <v>2001</v>
      </c>
      <c r="E7" s="161">
        <v>5</v>
      </c>
      <c r="G7" s="320">
        <v>2</v>
      </c>
    </row>
    <row r="8" spans="1:7" ht="15">
      <c r="A8" s="160">
        <v>6</v>
      </c>
      <c r="B8" s="160" t="s">
        <v>147</v>
      </c>
      <c r="C8" s="160" t="s">
        <v>130</v>
      </c>
      <c r="D8" s="161">
        <v>2001</v>
      </c>
      <c r="E8" s="161">
        <v>6</v>
      </c>
      <c r="G8" s="320">
        <v>2</v>
      </c>
    </row>
    <row r="9" spans="1:7" ht="15">
      <c r="A9" s="160">
        <v>7</v>
      </c>
      <c r="B9" s="160" t="s">
        <v>148</v>
      </c>
      <c r="C9" s="160" t="s">
        <v>92</v>
      </c>
      <c r="D9" s="161">
        <v>2002</v>
      </c>
      <c r="E9" s="161">
        <v>7</v>
      </c>
      <c r="G9" s="320">
        <v>2</v>
      </c>
    </row>
    <row r="10" spans="1:7" ht="15">
      <c r="A10" s="160">
        <v>8</v>
      </c>
      <c r="B10" s="160" t="s">
        <v>149</v>
      </c>
      <c r="C10" s="160" t="s">
        <v>92</v>
      </c>
      <c r="D10" s="161">
        <v>2004</v>
      </c>
      <c r="E10" s="161">
        <v>8</v>
      </c>
      <c r="G10" s="320">
        <v>2</v>
      </c>
    </row>
    <row r="11" spans="1:7" ht="15">
      <c r="A11" s="160">
        <v>9</v>
      </c>
      <c r="B11" s="160" t="s">
        <v>150</v>
      </c>
      <c r="C11" s="160" t="s">
        <v>68</v>
      </c>
      <c r="D11" s="161">
        <v>2003</v>
      </c>
      <c r="E11" s="161">
        <v>9</v>
      </c>
      <c r="G11" s="320">
        <v>2</v>
      </c>
    </row>
    <row r="12" spans="1:7" ht="15">
      <c r="A12" s="160">
        <v>10</v>
      </c>
      <c r="B12" s="160" t="s">
        <v>151</v>
      </c>
      <c r="C12" s="160" t="s">
        <v>247</v>
      </c>
      <c r="D12" s="161">
        <v>2002</v>
      </c>
      <c r="E12" s="161">
        <v>10</v>
      </c>
      <c r="G12" s="320">
        <v>2</v>
      </c>
    </row>
    <row r="13" spans="1:7" ht="15">
      <c r="A13" s="160">
        <v>11</v>
      </c>
      <c r="B13" s="160" t="s">
        <v>152</v>
      </c>
      <c r="C13" s="160" t="s">
        <v>35</v>
      </c>
      <c r="D13" s="161">
        <v>2001</v>
      </c>
      <c r="E13" s="161">
        <v>11</v>
      </c>
      <c r="G13" s="320">
        <v>2</v>
      </c>
    </row>
    <row r="14" spans="1:7" ht="15">
      <c r="A14" s="160">
        <v>12</v>
      </c>
      <c r="B14" s="160" t="s">
        <v>153</v>
      </c>
      <c r="C14" s="160" t="s">
        <v>36</v>
      </c>
      <c r="D14" s="161">
        <v>2001</v>
      </c>
      <c r="E14" s="161">
        <v>12</v>
      </c>
      <c r="G14" s="320">
        <v>2</v>
      </c>
    </row>
    <row r="15" spans="1:7" ht="15">
      <c r="A15" s="160">
        <v>13</v>
      </c>
      <c r="B15" s="160" t="s">
        <v>129</v>
      </c>
      <c r="C15" s="160" t="s">
        <v>126</v>
      </c>
      <c r="D15" s="161">
        <v>2001</v>
      </c>
      <c r="E15" s="161">
        <v>13</v>
      </c>
      <c r="G15" s="320">
        <v>2</v>
      </c>
    </row>
    <row r="16" spans="1:7" ht="15">
      <c r="A16" s="160">
        <v>14</v>
      </c>
      <c r="B16" s="160" t="s">
        <v>154</v>
      </c>
      <c r="C16" s="160" t="s">
        <v>109</v>
      </c>
      <c r="D16" s="161">
        <v>2001</v>
      </c>
      <c r="E16" s="161">
        <v>14</v>
      </c>
      <c r="F16" s="162"/>
      <c r="G16" s="320">
        <v>2</v>
      </c>
    </row>
    <row r="17" spans="1:7" ht="15">
      <c r="A17" s="160">
        <v>15</v>
      </c>
      <c r="B17" s="160" t="s">
        <v>155</v>
      </c>
      <c r="C17" s="160" t="s">
        <v>126</v>
      </c>
      <c r="D17" s="161">
        <v>2002</v>
      </c>
      <c r="E17" s="161">
        <v>15</v>
      </c>
      <c r="G17" s="320">
        <v>2</v>
      </c>
    </row>
    <row r="18" spans="1:7" ht="15">
      <c r="A18" s="160">
        <v>16</v>
      </c>
      <c r="B18" s="160" t="s">
        <v>156</v>
      </c>
      <c r="C18" s="160" t="s">
        <v>248</v>
      </c>
      <c r="D18" s="161">
        <v>2004</v>
      </c>
      <c r="E18" s="161">
        <v>16</v>
      </c>
      <c r="G18" s="320">
        <v>2</v>
      </c>
    </row>
    <row r="19" spans="1:7" ht="15">
      <c r="A19" s="160">
        <v>17</v>
      </c>
      <c r="B19" s="160" t="s">
        <v>157</v>
      </c>
      <c r="C19" s="160" t="s">
        <v>109</v>
      </c>
      <c r="D19" s="161">
        <v>2002</v>
      </c>
      <c r="E19" s="161">
        <v>17</v>
      </c>
      <c r="G19" s="320">
        <v>2</v>
      </c>
    </row>
    <row r="20" spans="1:7" ht="15">
      <c r="A20" s="270">
        <v>18</v>
      </c>
      <c r="B20" s="270" t="s">
        <v>158</v>
      </c>
      <c r="C20" s="270" t="s">
        <v>249</v>
      </c>
      <c r="D20" s="271">
        <v>2002</v>
      </c>
      <c r="E20" s="271">
        <v>18</v>
      </c>
      <c r="G20" s="320">
        <v>2</v>
      </c>
    </row>
    <row r="21" spans="1:7" ht="15">
      <c r="A21" s="270">
        <v>19</v>
      </c>
      <c r="B21" s="270" t="s">
        <v>159</v>
      </c>
      <c r="C21" s="270" t="s">
        <v>246</v>
      </c>
      <c r="D21" s="271">
        <v>2001</v>
      </c>
      <c r="E21" s="271">
        <v>19</v>
      </c>
      <c r="G21" s="320">
        <v>1</v>
      </c>
    </row>
    <row r="22" spans="1:7" ht="15">
      <c r="A22" s="270">
        <v>20</v>
      </c>
      <c r="B22" s="270" t="s">
        <v>160</v>
      </c>
      <c r="C22" s="270" t="s">
        <v>123</v>
      </c>
      <c r="D22" s="271">
        <v>2002</v>
      </c>
      <c r="E22" s="271">
        <v>20</v>
      </c>
      <c r="G22" s="320">
        <v>1</v>
      </c>
    </row>
    <row r="23" spans="1:7" ht="15">
      <c r="A23" s="270">
        <v>21</v>
      </c>
      <c r="B23" s="270" t="s">
        <v>161</v>
      </c>
      <c r="C23" s="270" t="s">
        <v>35</v>
      </c>
      <c r="D23" s="271">
        <v>2003</v>
      </c>
      <c r="E23" s="271">
        <v>21</v>
      </c>
      <c r="G23" s="320">
        <v>1</v>
      </c>
    </row>
    <row r="24" spans="1:7" ht="15">
      <c r="A24" s="270">
        <v>22</v>
      </c>
      <c r="B24" s="270" t="s">
        <v>162</v>
      </c>
      <c r="C24" s="270" t="s">
        <v>124</v>
      </c>
      <c r="D24" s="271">
        <v>2002</v>
      </c>
      <c r="E24" s="271">
        <v>22</v>
      </c>
      <c r="G24" s="320">
        <v>1</v>
      </c>
    </row>
    <row r="25" spans="1:7" ht="15">
      <c r="A25" s="270">
        <v>25</v>
      </c>
      <c r="B25" s="270" t="s">
        <v>164</v>
      </c>
      <c r="C25" s="270" t="s">
        <v>251</v>
      </c>
      <c r="D25" s="271">
        <v>2002</v>
      </c>
      <c r="E25" s="271">
        <v>25</v>
      </c>
      <c r="G25" s="320">
        <v>1</v>
      </c>
    </row>
    <row r="26" spans="1:7" ht="15">
      <c r="A26" s="270">
        <v>26</v>
      </c>
      <c r="B26" s="270" t="s">
        <v>165</v>
      </c>
      <c r="C26" s="270" t="s">
        <v>247</v>
      </c>
      <c r="D26" s="271">
        <v>2003</v>
      </c>
      <c r="E26" s="271">
        <v>26</v>
      </c>
      <c r="G26" s="320">
        <v>1</v>
      </c>
    </row>
    <row r="27" spans="1:7" ht="15">
      <c r="A27" s="270">
        <v>28</v>
      </c>
      <c r="B27" s="270" t="s">
        <v>166</v>
      </c>
      <c r="C27" s="270" t="s">
        <v>123</v>
      </c>
      <c r="D27" s="271">
        <v>2001</v>
      </c>
      <c r="E27" s="271">
        <v>28</v>
      </c>
      <c r="G27" s="320">
        <v>1</v>
      </c>
    </row>
    <row r="28" spans="1:7" ht="15">
      <c r="A28" s="270">
        <v>29</v>
      </c>
      <c r="B28" s="270" t="s">
        <v>167</v>
      </c>
      <c r="C28" s="270" t="s">
        <v>96</v>
      </c>
      <c r="D28" s="271">
        <v>2002</v>
      </c>
      <c r="E28" s="271">
        <v>29</v>
      </c>
      <c r="G28" s="320">
        <v>1</v>
      </c>
    </row>
    <row r="29" spans="1:7" ht="15">
      <c r="A29" s="270">
        <v>30</v>
      </c>
      <c r="B29" s="270" t="s">
        <v>168</v>
      </c>
      <c r="C29" s="270" t="s">
        <v>247</v>
      </c>
      <c r="D29" s="271">
        <v>2001</v>
      </c>
      <c r="E29" s="271">
        <v>30</v>
      </c>
      <c r="G29" s="320">
        <v>1</v>
      </c>
    </row>
    <row r="30" spans="1:7" ht="15">
      <c r="A30" s="270">
        <v>31</v>
      </c>
      <c r="B30" s="270" t="s">
        <v>169</v>
      </c>
      <c r="C30" s="270" t="s">
        <v>252</v>
      </c>
      <c r="D30" s="271">
        <v>2001</v>
      </c>
      <c r="E30" s="271">
        <v>31</v>
      </c>
      <c r="G30" s="320">
        <v>1</v>
      </c>
    </row>
    <row r="31" spans="1:7" ht="15">
      <c r="A31" s="270">
        <v>32</v>
      </c>
      <c r="B31" s="270" t="s">
        <v>170</v>
      </c>
      <c r="C31" s="270" t="s">
        <v>126</v>
      </c>
      <c r="D31" s="271">
        <v>2001</v>
      </c>
      <c r="E31" s="271">
        <v>32</v>
      </c>
      <c r="G31" s="320">
        <v>1</v>
      </c>
    </row>
    <row r="32" spans="1:7" ht="15">
      <c r="A32" s="270">
        <v>33</v>
      </c>
      <c r="B32" s="270" t="s">
        <v>171</v>
      </c>
      <c r="C32" s="270" t="s">
        <v>79</v>
      </c>
      <c r="D32" s="271">
        <v>2002</v>
      </c>
      <c r="E32" s="271">
        <v>33</v>
      </c>
      <c r="G32" s="320">
        <v>1</v>
      </c>
    </row>
    <row r="33" spans="1:7" ht="15">
      <c r="A33" s="270">
        <v>36</v>
      </c>
      <c r="B33" s="270" t="s">
        <v>172</v>
      </c>
      <c r="C33" s="270" t="s">
        <v>123</v>
      </c>
      <c r="D33" s="271">
        <v>2002</v>
      </c>
      <c r="E33" s="271">
        <v>36</v>
      </c>
      <c r="F33" s="162"/>
      <c r="G33" s="320">
        <v>1</v>
      </c>
    </row>
    <row r="34" spans="1:7" ht="15">
      <c r="A34" s="270">
        <v>37</v>
      </c>
      <c r="B34" s="270" t="s">
        <v>173</v>
      </c>
      <c r="C34" s="270" t="s">
        <v>247</v>
      </c>
      <c r="D34" s="271">
        <v>2002</v>
      </c>
      <c r="E34" s="271">
        <v>37</v>
      </c>
      <c r="F34" s="162"/>
      <c r="G34" s="320">
        <v>1</v>
      </c>
    </row>
    <row r="35" spans="1:7" ht="15">
      <c r="A35" s="270">
        <v>38</v>
      </c>
      <c r="B35" s="270" t="s">
        <v>174</v>
      </c>
      <c r="C35" s="270" t="s">
        <v>253</v>
      </c>
      <c r="D35" s="271">
        <v>2003</v>
      </c>
      <c r="E35" s="271">
        <v>38</v>
      </c>
      <c r="F35" s="162"/>
      <c r="G35" s="320">
        <v>1</v>
      </c>
    </row>
    <row r="36" spans="1:7" ht="15">
      <c r="A36" s="270">
        <v>39</v>
      </c>
      <c r="B36" s="270" t="s">
        <v>175</v>
      </c>
      <c r="C36" s="270" t="s">
        <v>254</v>
      </c>
      <c r="D36" s="271">
        <v>2001</v>
      </c>
      <c r="E36" s="271">
        <v>39</v>
      </c>
      <c r="G36" s="320">
        <v>1</v>
      </c>
    </row>
    <row r="37" spans="1:7" ht="15">
      <c r="A37" s="270">
        <v>40</v>
      </c>
      <c r="B37" s="270" t="s">
        <v>176</v>
      </c>
      <c r="C37" s="270" t="s">
        <v>123</v>
      </c>
      <c r="D37" s="271">
        <v>2002</v>
      </c>
      <c r="E37" s="271">
        <v>40</v>
      </c>
      <c r="F37" s="162"/>
      <c r="G37" s="320">
        <v>1</v>
      </c>
    </row>
    <row r="38" spans="1:7" ht="15">
      <c r="A38" s="270">
        <v>41</v>
      </c>
      <c r="B38" s="270" t="s">
        <v>177</v>
      </c>
      <c r="C38" s="270" t="s">
        <v>247</v>
      </c>
      <c r="D38" s="271">
        <v>2001</v>
      </c>
      <c r="E38" s="271">
        <v>41</v>
      </c>
      <c r="F38" s="265"/>
      <c r="G38" s="320">
        <v>1</v>
      </c>
    </row>
    <row r="39" spans="1:7" ht="15">
      <c r="A39" s="270">
        <v>42</v>
      </c>
      <c r="B39" s="270" t="s">
        <v>178</v>
      </c>
      <c r="C39" s="270" t="s">
        <v>256</v>
      </c>
      <c r="D39" s="271">
        <v>2002</v>
      </c>
      <c r="E39" s="271">
        <v>42.5</v>
      </c>
      <c r="G39" s="320">
        <v>1</v>
      </c>
    </row>
    <row r="40" spans="1:7" ht="15">
      <c r="A40" s="270">
        <v>43</v>
      </c>
      <c r="B40" s="270" t="s">
        <v>179</v>
      </c>
      <c r="C40" s="270" t="s">
        <v>257</v>
      </c>
      <c r="D40" s="271">
        <v>2002</v>
      </c>
      <c r="E40" s="271">
        <v>42.5</v>
      </c>
      <c r="G40" s="320">
        <v>1</v>
      </c>
    </row>
    <row r="41" spans="1:7" ht="15">
      <c r="A41" s="270">
        <v>44</v>
      </c>
      <c r="B41" s="270" t="s">
        <v>180</v>
      </c>
      <c r="C41" s="270" t="s">
        <v>247</v>
      </c>
      <c r="D41" s="271">
        <v>2002</v>
      </c>
      <c r="E41" s="271">
        <v>44</v>
      </c>
      <c r="G41" s="320">
        <v>1</v>
      </c>
    </row>
    <row r="42" spans="1:7" ht="15">
      <c r="A42" s="270">
        <v>45</v>
      </c>
      <c r="B42" s="270" t="s">
        <v>181</v>
      </c>
      <c r="C42" s="270" t="s">
        <v>258</v>
      </c>
      <c r="D42" s="271">
        <v>2001</v>
      </c>
      <c r="E42" s="271">
        <v>45</v>
      </c>
      <c r="G42" s="320">
        <v>1</v>
      </c>
    </row>
    <row r="43" spans="1:7" ht="15">
      <c r="A43" s="270">
        <v>47</v>
      </c>
      <c r="B43" s="270" t="s">
        <v>182</v>
      </c>
      <c r="C43" s="270" t="s">
        <v>75</v>
      </c>
      <c r="D43" s="271">
        <v>2003</v>
      </c>
      <c r="E43" s="271">
        <v>47</v>
      </c>
      <c r="F43" s="162"/>
      <c r="G43" s="320">
        <v>1</v>
      </c>
    </row>
    <row r="44" spans="1:7" ht="15">
      <c r="A44" s="270">
        <v>48</v>
      </c>
      <c r="B44" s="270" t="s">
        <v>183</v>
      </c>
      <c r="C44" s="270" t="s">
        <v>68</v>
      </c>
      <c r="D44" s="271">
        <v>2001</v>
      </c>
      <c r="E44" s="271">
        <v>48</v>
      </c>
      <c r="F44" s="162"/>
      <c r="G44" s="320">
        <v>1</v>
      </c>
    </row>
    <row r="45" spans="1:7" ht="15">
      <c r="A45" s="270">
        <v>49</v>
      </c>
      <c r="B45" s="270" t="s">
        <v>184</v>
      </c>
      <c r="C45" s="270" t="s">
        <v>68</v>
      </c>
      <c r="D45" s="271">
        <v>2003</v>
      </c>
      <c r="E45" s="271">
        <v>49</v>
      </c>
      <c r="G45" s="320">
        <v>1</v>
      </c>
    </row>
    <row r="46" spans="1:7" ht="15">
      <c r="A46" s="270">
        <v>50</v>
      </c>
      <c r="B46" s="270" t="s">
        <v>185</v>
      </c>
      <c r="C46" s="270" t="s">
        <v>35</v>
      </c>
      <c r="D46" s="271">
        <v>2003</v>
      </c>
      <c r="E46" s="271">
        <v>50</v>
      </c>
      <c r="G46" s="320">
        <v>1</v>
      </c>
    </row>
    <row r="47" spans="1:7" ht="15">
      <c r="A47" s="270">
        <v>51</v>
      </c>
      <c r="B47" s="270" t="s">
        <v>186</v>
      </c>
      <c r="C47" s="270" t="s">
        <v>259</v>
      </c>
      <c r="D47" s="271">
        <v>2003</v>
      </c>
      <c r="E47" s="271">
        <v>51</v>
      </c>
      <c r="G47" s="320">
        <v>1</v>
      </c>
    </row>
    <row r="48" spans="1:7" ht="15">
      <c r="A48" s="270">
        <v>52</v>
      </c>
      <c r="B48" s="270" t="s">
        <v>187</v>
      </c>
      <c r="C48" s="270" t="s">
        <v>260</v>
      </c>
      <c r="D48" s="271">
        <v>2001</v>
      </c>
      <c r="E48" s="271">
        <v>52</v>
      </c>
      <c r="G48" s="320">
        <v>1</v>
      </c>
    </row>
    <row r="49" spans="1:7" ht="15">
      <c r="A49" s="270">
        <v>53</v>
      </c>
      <c r="B49" s="270" t="s">
        <v>188</v>
      </c>
      <c r="C49" s="270" t="s">
        <v>68</v>
      </c>
      <c r="D49" s="271">
        <v>2001</v>
      </c>
      <c r="E49" s="271">
        <v>53</v>
      </c>
      <c r="G49" s="320">
        <v>1</v>
      </c>
    </row>
    <row r="50" spans="1:7" ht="15">
      <c r="A50" s="270">
        <v>54</v>
      </c>
      <c r="B50" s="270" t="s">
        <v>189</v>
      </c>
      <c r="C50" s="270" t="s">
        <v>261</v>
      </c>
      <c r="D50" s="271">
        <v>2002</v>
      </c>
      <c r="E50" s="271">
        <v>54</v>
      </c>
      <c r="G50" s="320">
        <v>1</v>
      </c>
    </row>
    <row r="51" spans="1:7" ht="15">
      <c r="A51" s="270">
        <v>55</v>
      </c>
      <c r="B51" s="270" t="s">
        <v>190</v>
      </c>
      <c r="C51" s="270" t="s">
        <v>262</v>
      </c>
      <c r="D51" s="271">
        <v>2002</v>
      </c>
      <c r="E51" s="271">
        <v>55</v>
      </c>
      <c r="G51" s="320">
        <v>1</v>
      </c>
    </row>
    <row r="52" spans="1:7" ht="15">
      <c r="A52" s="270">
        <v>56</v>
      </c>
      <c r="B52" s="270" t="s">
        <v>191</v>
      </c>
      <c r="C52" s="270" t="s">
        <v>263</v>
      </c>
      <c r="D52" s="271">
        <v>2001</v>
      </c>
      <c r="E52" s="271">
        <v>56</v>
      </c>
      <c r="G52" s="320">
        <v>1</v>
      </c>
    </row>
    <row r="53" spans="1:7" ht="15">
      <c r="A53" s="270">
        <v>57</v>
      </c>
      <c r="B53" s="270" t="s">
        <v>192</v>
      </c>
      <c r="C53" s="270" t="s">
        <v>35</v>
      </c>
      <c r="D53" s="271">
        <v>2001</v>
      </c>
      <c r="E53" s="271">
        <v>57</v>
      </c>
      <c r="G53" s="320">
        <v>1</v>
      </c>
    </row>
    <row r="54" spans="1:7" ht="15">
      <c r="A54" s="270">
        <v>58</v>
      </c>
      <c r="B54" s="270" t="s">
        <v>193</v>
      </c>
      <c r="C54" s="270" t="s">
        <v>35</v>
      </c>
      <c r="D54" s="271">
        <v>2002</v>
      </c>
      <c r="E54" s="271">
        <v>58</v>
      </c>
      <c r="F54" s="162"/>
      <c r="G54" s="320">
        <v>1</v>
      </c>
    </row>
    <row r="55" spans="1:7" ht="15">
      <c r="A55" s="270">
        <v>59</v>
      </c>
      <c r="B55" s="270" t="s">
        <v>194</v>
      </c>
      <c r="C55" s="270" t="s">
        <v>35</v>
      </c>
      <c r="D55" s="271">
        <v>2002</v>
      </c>
      <c r="E55" s="271">
        <v>59</v>
      </c>
      <c r="G55" s="320">
        <v>1</v>
      </c>
    </row>
    <row r="56" spans="1:7" ht="15">
      <c r="A56" s="270">
        <v>60</v>
      </c>
      <c r="B56" s="270" t="s">
        <v>195</v>
      </c>
      <c r="C56" s="270" t="s">
        <v>264</v>
      </c>
      <c r="D56" s="271">
        <v>2001</v>
      </c>
      <c r="E56" s="271">
        <v>60</v>
      </c>
      <c r="G56" s="320">
        <v>1</v>
      </c>
    </row>
    <row r="57" spans="1:7" ht="15">
      <c r="A57" s="270">
        <v>61</v>
      </c>
      <c r="B57" s="270" t="s">
        <v>196</v>
      </c>
      <c r="C57" s="270" t="s">
        <v>265</v>
      </c>
      <c r="D57" s="271">
        <v>2004</v>
      </c>
      <c r="E57" s="271">
        <v>61</v>
      </c>
      <c r="G57" s="320">
        <v>1</v>
      </c>
    </row>
    <row r="58" spans="1:7" ht="15">
      <c r="A58" s="160">
        <v>62</v>
      </c>
      <c r="B58" s="160" t="s">
        <v>197</v>
      </c>
      <c r="C58" s="160" t="s">
        <v>266</v>
      </c>
      <c r="D58" s="161">
        <v>2002</v>
      </c>
      <c r="E58" s="161">
        <v>62</v>
      </c>
      <c r="G58" s="320">
        <v>1</v>
      </c>
    </row>
    <row r="59" spans="1:7" ht="15">
      <c r="A59" s="160">
        <v>63</v>
      </c>
      <c r="B59" s="160" t="s">
        <v>198</v>
      </c>
      <c r="C59" s="160" t="s">
        <v>267</v>
      </c>
      <c r="D59" s="161">
        <v>2002</v>
      </c>
      <c r="E59" s="161">
        <v>63</v>
      </c>
      <c r="G59" s="320">
        <v>1</v>
      </c>
    </row>
    <row r="60" spans="1:7" ht="15">
      <c r="A60" s="160">
        <v>64</v>
      </c>
      <c r="B60" s="160" t="s">
        <v>199</v>
      </c>
      <c r="C60" s="160" t="s">
        <v>268</v>
      </c>
      <c r="D60" s="161">
        <v>2002</v>
      </c>
      <c r="E60" s="161">
        <v>64</v>
      </c>
      <c r="F60" s="162"/>
      <c r="G60" s="320">
        <v>1</v>
      </c>
    </row>
    <row r="61" spans="1:7" ht="15">
      <c r="A61" s="160">
        <v>68</v>
      </c>
      <c r="B61" s="160" t="s">
        <v>200</v>
      </c>
      <c r="C61" s="160" t="s">
        <v>269</v>
      </c>
      <c r="D61" s="161">
        <v>2003</v>
      </c>
      <c r="E61" s="161">
        <v>68</v>
      </c>
      <c r="G61" s="320">
        <v>1</v>
      </c>
    </row>
    <row r="62" spans="1:7" ht="15">
      <c r="A62" s="160">
        <v>69</v>
      </c>
      <c r="B62" s="160" t="s">
        <v>201</v>
      </c>
      <c r="C62" s="160" t="s">
        <v>270</v>
      </c>
      <c r="D62" s="161">
        <v>2003</v>
      </c>
      <c r="E62" s="161">
        <v>69</v>
      </c>
      <c r="F62" s="162"/>
      <c r="G62" s="320">
        <v>1</v>
      </c>
    </row>
    <row r="63" spans="1:7" ht="15">
      <c r="A63" s="160">
        <v>71</v>
      </c>
      <c r="B63" s="160" t="s">
        <v>202</v>
      </c>
      <c r="C63" s="160" t="s">
        <v>125</v>
      </c>
      <c r="D63" s="161">
        <v>2002</v>
      </c>
      <c r="E63" s="161">
        <v>71.5</v>
      </c>
      <c r="G63" s="320">
        <v>1</v>
      </c>
    </row>
    <row r="64" spans="1:7" ht="15">
      <c r="A64" s="160">
        <v>74</v>
      </c>
      <c r="B64" s="160" t="s">
        <v>203</v>
      </c>
      <c r="C64" s="160" t="s">
        <v>271</v>
      </c>
      <c r="D64" s="161">
        <v>2001</v>
      </c>
      <c r="E64" s="161">
        <v>74</v>
      </c>
      <c r="G64" s="320">
        <v>1</v>
      </c>
    </row>
    <row r="65" spans="1:7" ht="15">
      <c r="A65" s="160">
        <v>76</v>
      </c>
      <c r="B65" s="160" t="s">
        <v>204</v>
      </c>
      <c r="C65" s="160" t="s">
        <v>272</v>
      </c>
      <c r="D65" s="161">
        <v>2003</v>
      </c>
      <c r="E65" s="161">
        <v>76</v>
      </c>
      <c r="G65" s="320">
        <v>1</v>
      </c>
    </row>
    <row r="66" spans="1:7" ht="15">
      <c r="A66" s="160">
        <v>77</v>
      </c>
      <c r="B66" s="160" t="s">
        <v>205</v>
      </c>
      <c r="C66" s="160" t="s">
        <v>273</v>
      </c>
      <c r="D66" s="161">
        <v>2001</v>
      </c>
      <c r="E66" s="161">
        <v>77</v>
      </c>
      <c r="G66" s="320">
        <v>1</v>
      </c>
    </row>
    <row r="67" spans="1:7" ht="15">
      <c r="A67" s="160">
        <v>78</v>
      </c>
      <c r="B67" s="160" t="s">
        <v>206</v>
      </c>
      <c r="C67" s="160" t="s">
        <v>96</v>
      </c>
      <c r="D67" s="161">
        <v>2002</v>
      </c>
      <c r="E67" s="161">
        <v>78</v>
      </c>
      <c r="G67" s="320">
        <v>1</v>
      </c>
    </row>
    <row r="68" spans="1:7" ht="15">
      <c r="A68" s="160">
        <v>79</v>
      </c>
      <c r="B68" s="160" t="s">
        <v>207</v>
      </c>
      <c r="C68" s="160" t="s">
        <v>247</v>
      </c>
      <c r="D68" s="161">
        <v>2003</v>
      </c>
      <c r="E68" s="161">
        <v>79</v>
      </c>
      <c r="G68" s="320">
        <v>1</v>
      </c>
    </row>
    <row r="69" spans="1:7" ht="15">
      <c r="A69" s="160">
        <v>80</v>
      </c>
      <c r="B69" s="160" t="s">
        <v>208</v>
      </c>
      <c r="C69" s="160" t="s">
        <v>127</v>
      </c>
      <c r="D69" s="161">
        <v>2002</v>
      </c>
      <c r="E69" s="161">
        <v>80</v>
      </c>
      <c r="G69" s="320">
        <v>1</v>
      </c>
    </row>
    <row r="70" spans="1:7" ht="15">
      <c r="A70" s="160">
        <v>82</v>
      </c>
      <c r="B70" s="160" t="s">
        <v>209</v>
      </c>
      <c r="C70" s="160" t="s">
        <v>67</v>
      </c>
      <c r="D70" s="161">
        <v>2002</v>
      </c>
      <c r="E70" s="161">
        <v>82</v>
      </c>
      <c r="G70" s="320">
        <v>1</v>
      </c>
    </row>
    <row r="71" spans="1:7" ht="15">
      <c r="A71" s="160">
        <v>84</v>
      </c>
      <c r="B71" s="160" t="s">
        <v>210</v>
      </c>
      <c r="C71" s="160" t="s">
        <v>274</v>
      </c>
      <c r="D71" s="161">
        <v>2002</v>
      </c>
      <c r="E71" s="161">
        <v>84.5</v>
      </c>
      <c r="G71" s="320">
        <v>1</v>
      </c>
    </row>
    <row r="72" spans="1:7" ht="15">
      <c r="A72" s="160">
        <v>85</v>
      </c>
      <c r="B72" s="160" t="s">
        <v>211</v>
      </c>
      <c r="C72" s="160" t="s">
        <v>66</v>
      </c>
      <c r="D72" s="161">
        <v>2003</v>
      </c>
      <c r="E72" s="161">
        <v>84.5</v>
      </c>
      <c r="G72" s="320">
        <v>1</v>
      </c>
    </row>
    <row r="73" spans="1:7" ht="15">
      <c r="A73" s="160">
        <v>86</v>
      </c>
      <c r="B73" s="160" t="s">
        <v>212</v>
      </c>
      <c r="C73" s="160" t="s">
        <v>127</v>
      </c>
      <c r="D73" s="161">
        <v>2001</v>
      </c>
      <c r="E73" s="161">
        <v>86</v>
      </c>
      <c r="G73" s="320">
        <v>1</v>
      </c>
    </row>
    <row r="74" spans="1:7" ht="15">
      <c r="A74" s="160">
        <v>87</v>
      </c>
      <c r="B74" s="160" t="s">
        <v>213</v>
      </c>
      <c r="C74" s="160" t="s">
        <v>246</v>
      </c>
      <c r="D74" s="161">
        <v>2002</v>
      </c>
      <c r="E74" s="161">
        <v>87</v>
      </c>
      <c r="G74" s="320">
        <v>1</v>
      </c>
    </row>
    <row r="75" spans="1:7" ht="15">
      <c r="A75" s="160">
        <v>88</v>
      </c>
      <c r="B75" s="160" t="s">
        <v>214</v>
      </c>
      <c r="C75" s="160" t="s">
        <v>270</v>
      </c>
      <c r="D75" s="161">
        <v>2001</v>
      </c>
      <c r="E75" s="161">
        <v>88</v>
      </c>
      <c r="G75" s="320">
        <v>1</v>
      </c>
    </row>
    <row r="76" spans="1:7" ht="15">
      <c r="A76" s="160">
        <v>89</v>
      </c>
      <c r="B76" s="160" t="s">
        <v>215</v>
      </c>
      <c r="C76" s="160" t="s">
        <v>264</v>
      </c>
      <c r="D76" s="161">
        <v>2002</v>
      </c>
      <c r="E76" s="161">
        <v>89.5</v>
      </c>
      <c r="G76" s="320">
        <v>1</v>
      </c>
    </row>
    <row r="77" spans="1:7" ht="15">
      <c r="A77" s="160">
        <v>90</v>
      </c>
      <c r="B77" s="160" t="s">
        <v>216</v>
      </c>
      <c r="C77" s="160" t="s">
        <v>247</v>
      </c>
      <c r="D77" s="161">
        <v>2004</v>
      </c>
      <c r="E77" s="161">
        <v>89.5</v>
      </c>
      <c r="G77" s="320">
        <v>1</v>
      </c>
    </row>
    <row r="78" spans="1:7" ht="15">
      <c r="A78" s="160">
        <v>94</v>
      </c>
      <c r="B78" s="160" t="s">
        <v>217</v>
      </c>
      <c r="C78" s="160" t="s">
        <v>36</v>
      </c>
      <c r="D78" s="161">
        <v>2003</v>
      </c>
      <c r="E78" s="161">
        <v>94.5</v>
      </c>
      <c r="G78" s="320">
        <v>1</v>
      </c>
    </row>
    <row r="79" spans="1:7" ht="15">
      <c r="A79" s="160">
        <v>95</v>
      </c>
      <c r="B79" s="160" t="s">
        <v>218</v>
      </c>
      <c r="C79" s="160" t="s">
        <v>36</v>
      </c>
      <c r="D79" s="161">
        <v>2004</v>
      </c>
      <c r="E79" s="161">
        <v>94.5</v>
      </c>
      <c r="G79" s="320">
        <v>1</v>
      </c>
    </row>
    <row r="80" spans="1:7" ht="15">
      <c r="A80" s="160">
        <v>101</v>
      </c>
      <c r="B80" s="160" t="s">
        <v>220</v>
      </c>
      <c r="C80" s="160" t="s">
        <v>66</v>
      </c>
      <c r="D80" s="161">
        <v>2002</v>
      </c>
      <c r="E80" s="161">
        <v>100</v>
      </c>
      <c r="G80" s="320">
        <v>1</v>
      </c>
    </row>
    <row r="81" spans="1:7" ht="15">
      <c r="A81" s="160">
        <v>102</v>
      </c>
      <c r="B81" s="160" t="s">
        <v>221</v>
      </c>
      <c r="C81" s="160" t="s">
        <v>122</v>
      </c>
      <c r="D81" s="161">
        <v>2002</v>
      </c>
      <c r="E81" s="161">
        <v>100</v>
      </c>
      <c r="G81" s="320">
        <v>1</v>
      </c>
    </row>
    <row r="82" spans="1:7" ht="15">
      <c r="A82" s="160">
        <v>103</v>
      </c>
      <c r="B82" s="160" t="s">
        <v>222</v>
      </c>
      <c r="C82" s="160" t="s">
        <v>125</v>
      </c>
      <c r="D82" s="161">
        <v>2002</v>
      </c>
      <c r="E82" s="161">
        <v>103</v>
      </c>
      <c r="G82" s="320">
        <v>1</v>
      </c>
    </row>
    <row r="83" spans="1:7" ht="15">
      <c r="A83" s="160">
        <v>104</v>
      </c>
      <c r="B83" s="160" t="s">
        <v>223</v>
      </c>
      <c r="C83" s="160" t="s">
        <v>276</v>
      </c>
      <c r="D83" s="161">
        <v>2001</v>
      </c>
      <c r="E83" s="161">
        <v>104</v>
      </c>
      <c r="G83" s="320">
        <v>1</v>
      </c>
    </row>
    <row r="84" spans="1:7" ht="15">
      <c r="A84" s="160">
        <v>108</v>
      </c>
      <c r="B84" s="160" t="s">
        <v>224</v>
      </c>
      <c r="C84" s="160" t="s">
        <v>35</v>
      </c>
      <c r="D84" s="161">
        <v>2002</v>
      </c>
      <c r="E84" s="161">
        <v>108</v>
      </c>
      <c r="G84" s="320">
        <v>1</v>
      </c>
    </row>
    <row r="85" spans="1:7" ht="15">
      <c r="A85" s="160">
        <v>109</v>
      </c>
      <c r="B85" s="160" t="s">
        <v>225</v>
      </c>
      <c r="C85" s="160" t="s">
        <v>68</v>
      </c>
      <c r="D85" s="161">
        <v>2001</v>
      </c>
      <c r="E85" s="161">
        <v>108</v>
      </c>
      <c r="G85" s="320">
        <v>1</v>
      </c>
    </row>
    <row r="86" spans="1:7" ht="15">
      <c r="A86" s="160">
        <v>112</v>
      </c>
      <c r="B86" s="160" t="s">
        <v>226</v>
      </c>
      <c r="C86" s="160" t="s">
        <v>269</v>
      </c>
      <c r="D86" s="161">
        <v>2002</v>
      </c>
      <c r="E86" s="161">
        <v>108</v>
      </c>
      <c r="G86" s="320">
        <v>1</v>
      </c>
    </row>
    <row r="87" spans="1:7" ht="15">
      <c r="A87" s="160">
        <v>116</v>
      </c>
      <c r="B87" s="160" t="s">
        <v>227</v>
      </c>
      <c r="C87" s="160" t="s">
        <v>277</v>
      </c>
      <c r="D87" s="161">
        <v>2002</v>
      </c>
      <c r="E87" s="161">
        <v>116</v>
      </c>
      <c r="G87" s="320">
        <v>1</v>
      </c>
    </row>
    <row r="88" spans="1:7" ht="15">
      <c r="A88" s="160">
        <v>122</v>
      </c>
      <c r="B88" s="160" t="s">
        <v>228</v>
      </c>
      <c r="C88" s="160" t="s">
        <v>125</v>
      </c>
      <c r="D88" s="161">
        <v>2002</v>
      </c>
      <c r="E88" s="161">
        <v>118</v>
      </c>
      <c r="F88" s="162"/>
      <c r="G88" s="320">
        <v>1</v>
      </c>
    </row>
    <row r="89" spans="1:7" ht="15">
      <c r="A89" s="160">
        <v>127</v>
      </c>
      <c r="B89" s="160" t="s">
        <v>229</v>
      </c>
      <c r="C89" s="160" t="s">
        <v>118</v>
      </c>
      <c r="D89" s="161">
        <v>2004</v>
      </c>
      <c r="E89" s="161">
        <v>118</v>
      </c>
      <c r="G89" s="320">
        <v>1</v>
      </c>
    </row>
    <row r="90" spans="1:7" ht="15">
      <c r="A90" s="160">
        <v>130</v>
      </c>
      <c r="B90" s="160" t="s">
        <v>230</v>
      </c>
      <c r="C90" s="160" t="s">
        <v>278</v>
      </c>
      <c r="D90" s="161">
        <v>2002</v>
      </c>
      <c r="E90" s="161">
        <v>130</v>
      </c>
      <c r="G90" s="320">
        <v>1</v>
      </c>
    </row>
    <row r="91" spans="1:7" ht="15">
      <c r="A91" s="160">
        <v>131</v>
      </c>
      <c r="B91" s="160" t="s">
        <v>231</v>
      </c>
      <c r="C91" s="160" t="s">
        <v>279</v>
      </c>
      <c r="D91" s="161">
        <v>2002</v>
      </c>
      <c r="E91" s="161">
        <v>130</v>
      </c>
      <c r="G91" s="320">
        <v>1</v>
      </c>
    </row>
    <row r="92" spans="1:7" ht="15">
      <c r="A92" s="160">
        <v>138</v>
      </c>
      <c r="B92" s="160" t="s">
        <v>232</v>
      </c>
      <c r="C92" s="160" t="s">
        <v>122</v>
      </c>
      <c r="D92" s="161">
        <v>2001</v>
      </c>
      <c r="E92" s="161">
        <v>138</v>
      </c>
      <c r="G92" s="320">
        <v>1</v>
      </c>
    </row>
    <row r="93" spans="1:7" ht="15">
      <c r="A93" s="160">
        <v>139</v>
      </c>
      <c r="B93" s="160" t="s">
        <v>233</v>
      </c>
      <c r="C93" s="160" t="s">
        <v>281</v>
      </c>
      <c r="D93" s="161">
        <v>2002</v>
      </c>
      <c r="E93" s="161">
        <v>138</v>
      </c>
      <c r="G93" s="320">
        <v>1</v>
      </c>
    </row>
    <row r="94" spans="1:7" ht="15">
      <c r="A94" s="160">
        <v>140</v>
      </c>
      <c r="B94" s="160" t="s">
        <v>234</v>
      </c>
      <c r="C94" s="160" t="s">
        <v>127</v>
      </c>
      <c r="D94" s="161">
        <v>2003</v>
      </c>
      <c r="E94" s="161">
        <v>138</v>
      </c>
      <c r="G94" s="320">
        <v>1</v>
      </c>
    </row>
    <row r="95" spans="1:7" ht="15">
      <c r="A95" s="160">
        <v>142</v>
      </c>
      <c r="B95" s="160" t="s">
        <v>235</v>
      </c>
      <c r="C95" s="160" t="s">
        <v>274</v>
      </c>
      <c r="D95" s="161">
        <v>2001</v>
      </c>
      <c r="E95" s="161">
        <v>138</v>
      </c>
      <c r="G95" s="320">
        <v>1</v>
      </c>
    </row>
    <row r="96" spans="1:7" ht="15">
      <c r="A96" s="160">
        <v>146</v>
      </c>
      <c r="B96" s="160" t="s">
        <v>242</v>
      </c>
      <c r="C96" s="160" t="s">
        <v>279</v>
      </c>
      <c r="D96" s="161">
        <v>2002</v>
      </c>
      <c r="E96" s="161">
        <v>999</v>
      </c>
      <c r="G96" s="320">
        <v>1</v>
      </c>
    </row>
    <row r="97" spans="1:7" ht="15">
      <c r="A97" s="160">
        <v>148</v>
      </c>
      <c r="B97" s="160" t="s">
        <v>245</v>
      </c>
      <c r="C97" s="160" t="s">
        <v>279</v>
      </c>
      <c r="D97" s="161">
        <v>2002</v>
      </c>
      <c r="E97" s="161">
        <v>999</v>
      </c>
      <c r="G97" s="320">
        <v>1</v>
      </c>
    </row>
    <row r="98" spans="1:7" ht="15">
      <c r="A98" s="160">
        <v>155</v>
      </c>
      <c r="B98" s="160" t="s">
        <v>239</v>
      </c>
      <c r="C98" s="160" t="s">
        <v>122</v>
      </c>
      <c r="D98" s="161">
        <v>2002</v>
      </c>
      <c r="E98" s="161">
        <v>999</v>
      </c>
      <c r="G98" s="320">
        <v>1</v>
      </c>
    </row>
    <row r="99" spans="1:7" ht="15">
      <c r="A99" s="160">
        <v>159</v>
      </c>
      <c r="B99" s="160" t="s">
        <v>240</v>
      </c>
      <c r="C99" s="160" t="s">
        <v>118</v>
      </c>
      <c r="D99" s="161">
        <v>2003</v>
      </c>
      <c r="E99" s="161">
        <v>999</v>
      </c>
      <c r="G99" s="320">
        <v>1</v>
      </c>
    </row>
    <row r="100" spans="1:7" ht="15">
      <c r="A100" s="160">
        <v>161</v>
      </c>
      <c r="B100" s="160" t="s">
        <v>243</v>
      </c>
      <c r="C100" s="160" t="s">
        <v>279</v>
      </c>
      <c r="D100" s="161">
        <v>2002</v>
      </c>
      <c r="E100" s="161">
        <v>999</v>
      </c>
      <c r="G100" s="320">
        <v>1</v>
      </c>
    </row>
    <row r="101" spans="1:7" ht="15">
      <c r="A101" s="160">
        <v>165</v>
      </c>
      <c r="B101" s="160" t="s">
        <v>236</v>
      </c>
      <c r="C101" s="160" t="s">
        <v>282</v>
      </c>
      <c r="D101" s="161">
        <v>2001</v>
      </c>
      <c r="E101" s="161">
        <v>999</v>
      </c>
      <c r="G101" s="320">
        <v>1</v>
      </c>
    </row>
    <row r="102" spans="1:7" ht="15">
      <c r="A102" s="160" t="s">
        <v>16</v>
      </c>
      <c r="B102" s="160" t="s">
        <v>16</v>
      </c>
      <c r="C102" s="160" t="s">
        <v>16</v>
      </c>
      <c r="D102" s="161" t="s">
        <v>16</v>
      </c>
      <c r="E102" s="161" t="s">
        <v>16</v>
      </c>
      <c r="G102" s="320">
        <v>1</v>
      </c>
    </row>
    <row r="103" spans="1:7" ht="15">
      <c r="A103" s="160">
        <v>188</v>
      </c>
      <c r="B103" s="160" t="s">
        <v>237</v>
      </c>
      <c r="C103" s="160" t="s">
        <v>125</v>
      </c>
      <c r="D103" s="161">
        <v>2002</v>
      </c>
      <c r="E103" s="161">
        <v>999</v>
      </c>
      <c r="G103" s="320">
        <v>1</v>
      </c>
    </row>
    <row r="104" spans="1:7" ht="15">
      <c r="A104" s="160">
        <v>189</v>
      </c>
      <c r="B104" s="160" t="s">
        <v>283</v>
      </c>
      <c r="C104" s="160" t="s">
        <v>121</v>
      </c>
      <c r="D104" s="161">
        <v>0</v>
      </c>
      <c r="E104" s="161">
        <v>999</v>
      </c>
      <c r="G104" s="320">
        <v>1</v>
      </c>
    </row>
    <row r="105" spans="1:7" ht="15">
      <c r="A105" s="160">
        <v>190</v>
      </c>
      <c r="B105" s="160" t="s">
        <v>284</v>
      </c>
      <c r="C105" s="160" t="s">
        <v>67</v>
      </c>
      <c r="D105" s="161">
        <v>2002</v>
      </c>
      <c r="E105" s="161">
        <v>999</v>
      </c>
      <c r="G105" s="320">
        <v>1</v>
      </c>
    </row>
    <row r="106" spans="1:7" ht="15">
      <c r="A106" s="160">
        <v>191</v>
      </c>
      <c r="B106" s="160" t="s">
        <v>285</v>
      </c>
      <c r="C106" s="160" t="s">
        <v>300</v>
      </c>
      <c r="D106" s="161">
        <v>0</v>
      </c>
      <c r="E106" s="161">
        <v>999</v>
      </c>
      <c r="G106" s="320">
        <v>1</v>
      </c>
    </row>
    <row r="107" spans="1:7" ht="15">
      <c r="A107" s="160">
        <v>192</v>
      </c>
      <c r="B107" s="160" t="s">
        <v>286</v>
      </c>
      <c r="C107" s="160" t="s">
        <v>247</v>
      </c>
      <c r="D107" s="161">
        <v>2003</v>
      </c>
      <c r="E107" s="161">
        <v>999</v>
      </c>
      <c r="G107" s="320">
        <v>1</v>
      </c>
    </row>
    <row r="108" spans="1:7" ht="15">
      <c r="A108" s="160">
        <v>193</v>
      </c>
      <c r="B108" s="160" t="s">
        <v>238</v>
      </c>
      <c r="C108" s="160" t="s">
        <v>68</v>
      </c>
      <c r="D108" s="161">
        <v>2002</v>
      </c>
      <c r="E108" s="161">
        <v>999</v>
      </c>
      <c r="G108" s="320">
        <v>1</v>
      </c>
    </row>
    <row r="109" spans="1:7" ht="15">
      <c r="A109" s="160">
        <v>194</v>
      </c>
      <c r="B109" s="160" t="s">
        <v>287</v>
      </c>
      <c r="C109" s="160" t="s">
        <v>282</v>
      </c>
      <c r="D109" s="161">
        <v>2002</v>
      </c>
      <c r="E109" s="161">
        <v>999</v>
      </c>
      <c r="G109" s="320">
        <v>1</v>
      </c>
    </row>
    <row r="110" spans="1:7" ht="15">
      <c r="A110" s="160">
        <v>195</v>
      </c>
      <c r="B110" s="160" t="s">
        <v>288</v>
      </c>
      <c r="C110" s="160" t="s">
        <v>109</v>
      </c>
      <c r="D110" s="161">
        <v>2001</v>
      </c>
      <c r="E110" s="161">
        <v>999</v>
      </c>
      <c r="G110" s="320">
        <v>1</v>
      </c>
    </row>
    <row r="111" spans="1:7" ht="15">
      <c r="A111" s="160">
        <v>196</v>
      </c>
      <c r="B111" s="160" t="s">
        <v>244</v>
      </c>
      <c r="C111" s="160" t="s">
        <v>67</v>
      </c>
      <c r="D111" s="161">
        <v>2003</v>
      </c>
      <c r="E111" s="161">
        <v>999</v>
      </c>
      <c r="G111" s="320">
        <v>1</v>
      </c>
    </row>
    <row r="112" spans="1:7" ht="15">
      <c r="A112" s="160">
        <v>197</v>
      </c>
      <c r="B112" s="160" t="s">
        <v>289</v>
      </c>
      <c r="C112" s="160" t="s">
        <v>125</v>
      </c>
      <c r="D112" s="161">
        <v>0</v>
      </c>
      <c r="E112" s="161">
        <v>999</v>
      </c>
      <c r="G112" s="320">
        <v>1</v>
      </c>
    </row>
    <row r="113" spans="1:7" ht="15">
      <c r="A113" s="160">
        <v>198</v>
      </c>
      <c r="B113" s="160" t="s">
        <v>290</v>
      </c>
      <c r="C113" s="160" t="s">
        <v>67</v>
      </c>
      <c r="D113" s="161">
        <v>2003</v>
      </c>
      <c r="E113" s="161">
        <v>999</v>
      </c>
      <c r="G113" s="320">
        <v>1</v>
      </c>
    </row>
    <row r="114" spans="1:7" ht="15">
      <c r="A114" s="160">
        <v>199</v>
      </c>
      <c r="B114" s="160" t="s">
        <v>291</v>
      </c>
      <c r="C114" s="160" t="s">
        <v>292</v>
      </c>
      <c r="D114" s="161">
        <v>2001</v>
      </c>
      <c r="E114" s="161">
        <v>999</v>
      </c>
      <c r="G114" s="320">
        <v>1</v>
      </c>
    </row>
    <row r="115" spans="1:7" ht="15">
      <c r="A115" s="160">
        <v>200</v>
      </c>
      <c r="B115" s="160" t="s">
        <v>293</v>
      </c>
      <c r="C115" s="160" t="s">
        <v>109</v>
      </c>
      <c r="D115" s="161">
        <v>2002</v>
      </c>
      <c r="E115" s="161">
        <v>999</v>
      </c>
      <c r="G115" s="320">
        <v>1</v>
      </c>
    </row>
    <row r="116" spans="1:7" ht="15">
      <c r="A116" s="160">
        <v>201</v>
      </c>
      <c r="B116" s="160" t="s">
        <v>294</v>
      </c>
      <c r="C116" s="160" t="s">
        <v>125</v>
      </c>
      <c r="D116" s="161">
        <v>0</v>
      </c>
      <c r="E116" s="161">
        <v>999</v>
      </c>
      <c r="G116" s="320">
        <v>1</v>
      </c>
    </row>
    <row r="117" spans="1:7" ht="15">
      <c r="A117" s="160">
        <v>202</v>
      </c>
      <c r="B117" s="160" t="s">
        <v>295</v>
      </c>
      <c r="C117" s="160" t="s">
        <v>296</v>
      </c>
      <c r="D117" s="161">
        <v>2004</v>
      </c>
      <c r="E117" s="161">
        <v>999</v>
      </c>
      <c r="G117" s="320">
        <v>1</v>
      </c>
    </row>
    <row r="118" spans="1:7" ht="15">
      <c r="A118" s="266">
        <v>203</v>
      </c>
      <c r="B118" s="266" t="s">
        <v>297</v>
      </c>
      <c r="C118" s="266" t="s">
        <v>68</v>
      </c>
      <c r="D118" s="267">
        <v>2002</v>
      </c>
      <c r="E118" s="267">
        <v>23</v>
      </c>
      <c r="G118" s="320">
        <v>1</v>
      </c>
    </row>
    <row r="119" spans="1:7" ht="15">
      <c r="A119" s="160">
        <v>204</v>
      </c>
      <c r="B119" s="160" t="s">
        <v>298</v>
      </c>
      <c r="C119" s="160" t="s">
        <v>247</v>
      </c>
      <c r="D119" s="161">
        <v>2005</v>
      </c>
      <c r="E119" s="161">
        <v>999</v>
      </c>
      <c r="G119" s="320">
        <v>1</v>
      </c>
    </row>
    <row r="120" spans="1:7" ht="15">
      <c r="A120" s="160">
        <v>205</v>
      </c>
      <c r="B120" s="160" t="s">
        <v>299</v>
      </c>
      <c r="C120" s="160" t="s">
        <v>279</v>
      </c>
      <c r="D120" s="161">
        <v>2003</v>
      </c>
      <c r="E120" s="161">
        <v>999</v>
      </c>
      <c r="G120" s="320">
        <v>1</v>
      </c>
    </row>
    <row r="121" spans="1:7" ht="15">
      <c r="A121" s="160">
        <v>24</v>
      </c>
      <c r="B121" s="160" t="s">
        <v>163</v>
      </c>
      <c r="C121" s="160" t="s">
        <v>250</v>
      </c>
      <c r="D121" s="161">
        <v>2002</v>
      </c>
      <c r="E121" s="161">
        <v>23</v>
      </c>
      <c r="G121" s="320">
        <v>1</v>
      </c>
    </row>
    <row r="122" spans="1:7" ht="15">
      <c r="A122" s="160">
        <v>98</v>
      </c>
      <c r="B122" s="160" t="s">
        <v>219</v>
      </c>
      <c r="C122" s="160" t="s">
        <v>275</v>
      </c>
      <c r="D122" s="161">
        <v>2001</v>
      </c>
      <c r="E122" s="161">
        <v>100</v>
      </c>
      <c r="G122" s="320">
        <v>1</v>
      </c>
    </row>
  </sheetData>
  <sheetProtection/>
  <mergeCells count="4">
    <mergeCell ref="A1:F1"/>
    <mergeCell ref="G1:G3"/>
    <mergeCell ref="B2:D2"/>
    <mergeCell ref="B3:D3"/>
  </mergeCells>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List41">
    <tabColor rgb="FF0070C0"/>
  </sheetPr>
  <dimension ref="A1:M264"/>
  <sheetViews>
    <sheetView showGridLines="0" view="pageBreakPreview" zoomScaleNormal="75" zoomScaleSheetLayoutView="100" zoomScalePageLayoutView="0" workbookViewId="0" topLeftCell="A1">
      <selection activeCell="A1" sqref="A1:IV16384"/>
    </sheetView>
  </sheetViews>
  <sheetFormatPr defaultColWidth="9.00390625" defaultRowHeight="12.75"/>
  <cols>
    <col min="1" max="1" width="4.00390625" style="79" customWidth="1"/>
    <col min="2" max="2" width="4.125" style="81" customWidth="1"/>
    <col min="3" max="3" width="32.625" style="78" customWidth="1"/>
    <col min="4" max="4" width="4.00390625" style="79" customWidth="1"/>
    <col min="5" max="5" width="17.00390625" style="78" customWidth="1"/>
    <col min="6" max="6" width="17.00390625" style="135" customWidth="1"/>
    <col min="7" max="7" width="17.00390625" style="147" customWidth="1"/>
    <col min="8" max="8" width="17.00390625" style="78" customWidth="1"/>
    <col min="9" max="16384" width="9.125" style="78" customWidth="1"/>
  </cols>
  <sheetData>
    <row r="1" spans="1:10" ht="22.5" customHeight="1">
      <c r="A1" s="338" t="s">
        <v>64</v>
      </c>
      <c r="B1" s="338"/>
      <c r="C1" s="338"/>
      <c r="D1" s="338"/>
      <c r="E1" s="338"/>
      <c r="F1" s="338"/>
      <c r="G1" s="338"/>
      <c r="H1" s="338"/>
      <c r="J1" s="240"/>
    </row>
    <row r="2" spans="1:8" ht="18.75">
      <c r="A2" s="334" t="s">
        <v>423</v>
      </c>
      <c r="B2" s="334"/>
      <c r="C2" s="334"/>
      <c r="D2" s="334"/>
      <c r="E2" s="334"/>
      <c r="F2" s="334"/>
      <c r="G2" s="334"/>
      <c r="H2" s="334"/>
    </row>
    <row r="3" spans="3:13" ht="15.75">
      <c r="C3" s="79"/>
      <c r="D3" s="82"/>
      <c r="G3" s="332" t="s">
        <v>424</v>
      </c>
      <c r="H3" s="332"/>
      <c r="I3" s="252"/>
      <c r="J3" s="252"/>
      <c r="K3" s="252"/>
      <c r="L3" s="252"/>
      <c r="M3" s="252"/>
    </row>
    <row r="4" spans="1:10" ht="12.75" customHeight="1">
      <c r="A4" s="83">
        <v>1</v>
      </c>
      <c r="B4" s="84">
        <v>19</v>
      </c>
      <c r="C4" s="209" t="s">
        <v>425</v>
      </c>
      <c r="E4" s="79"/>
      <c r="F4" s="147"/>
      <c r="H4" s="118" t="s">
        <v>62</v>
      </c>
      <c r="J4" s="206"/>
    </row>
    <row r="5" spans="1:8" ht="12.75" customHeight="1">
      <c r="A5" s="83"/>
      <c r="C5" s="79"/>
      <c r="D5" s="336">
        <v>1</v>
      </c>
      <c r="E5" s="86" t="s">
        <v>159</v>
      </c>
      <c r="F5" s="138"/>
      <c r="G5" s="85"/>
      <c r="H5" s="85"/>
    </row>
    <row r="6" spans="1:8" ht="12.75" customHeight="1">
      <c r="A6" s="83">
        <v>2</v>
      </c>
      <c r="B6" s="84" t="s">
        <v>16</v>
      </c>
      <c r="C6" s="87" t="s">
        <v>15</v>
      </c>
      <c r="D6" s="337"/>
      <c r="E6" s="88" t="s">
        <v>16</v>
      </c>
      <c r="F6" s="91"/>
      <c r="H6" s="147"/>
    </row>
    <row r="7" spans="1:8" ht="12.75" customHeight="1">
      <c r="A7" s="83"/>
      <c r="C7" s="79"/>
      <c r="D7" s="89"/>
      <c r="E7" s="335">
        <v>65</v>
      </c>
      <c r="F7" s="142" t="s">
        <v>159</v>
      </c>
      <c r="G7" s="98"/>
      <c r="H7" s="79"/>
    </row>
    <row r="8" spans="1:8" ht="12.75" customHeight="1">
      <c r="A8" s="83">
        <v>3</v>
      </c>
      <c r="B8" s="84">
        <v>78</v>
      </c>
      <c r="C8" s="87" t="s">
        <v>426</v>
      </c>
      <c r="D8" s="89"/>
      <c r="E8" s="335"/>
      <c r="F8" s="95" t="s">
        <v>427</v>
      </c>
      <c r="G8" s="95"/>
      <c r="H8" s="79"/>
    </row>
    <row r="9" spans="1:8" ht="12.75" customHeight="1">
      <c r="A9" s="83"/>
      <c r="C9" s="79"/>
      <c r="D9" s="336">
        <v>2</v>
      </c>
      <c r="E9" s="141" t="s">
        <v>206</v>
      </c>
      <c r="F9" s="95"/>
      <c r="G9" s="95"/>
      <c r="H9" s="79"/>
    </row>
    <row r="10" spans="1:8" ht="12.75" customHeight="1">
      <c r="A10" s="83">
        <v>4</v>
      </c>
      <c r="B10" s="84">
        <v>103</v>
      </c>
      <c r="C10" s="209" t="s">
        <v>428</v>
      </c>
      <c r="D10" s="337"/>
      <c r="E10" s="90" t="s">
        <v>429</v>
      </c>
      <c r="F10" s="95"/>
      <c r="G10" s="95"/>
      <c r="H10" s="79"/>
    </row>
    <row r="11" spans="1:8" ht="12.75" customHeight="1">
      <c r="A11" s="83"/>
      <c r="C11" s="79"/>
      <c r="D11" s="89"/>
      <c r="E11" s="94"/>
      <c r="F11" s="331">
        <v>97</v>
      </c>
      <c r="G11" s="142" t="s">
        <v>159</v>
      </c>
      <c r="H11" s="91"/>
    </row>
    <row r="12" spans="1:8" ht="12.75" customHeight="1">
      <c r="A12" s="83">
        <v>5</v>
      </c>
      <c r="B12" s="84">
        <v>131</v>
      </c>
      <c r="C12" s="209" t="s">
        <v>430</v>
      </c>
      <c r="D12" s="89"/>
      <c r="E12" s="94"/>
      <c r="F12" s="331"/>
      <c r="G12" s="95" t="s">
        <v>431</v>
      </c>
      <c r="H12" s="91"/>
    </row>
    <row r="13" spans="1:8" ht="12.75" customHeight="1">
      <c r="A13" s="83"/>
      <c r="C13" s="79"/>
      <c r="D13" s="336">
        <v>3</v>
      </c>
      <c r="E13" s="86" t="s">
        <v>231</v>
      </c>
      <c r="F13" s="95"/>
      <c r="G13" s="95"/>
      <c r="H13" s="91"/>
    </row>
    <row r="14" spans="1:8" ht="12.75" customHeight="1">
      <c r="A14" s="83">
        <v>6</v>
      </c>
      <c r="B14" s="84">
        <v>199</v>
      </c>
      <c r="C14" s="87" t="s">
        <v>432</v>
      </c>
      <c r="D14" s="337"/>
      <c r="E14" s="88" t="s">
        <v>433</v>
      </c>
      <c r="F14" s="95"/>
      <c r="G14" s="95"/>
      <c r="H14" s="91"/>
    </row>
    <row r="15" spans="1:8" ht="12.75" customHeight="1">
      <c r="A15" s="83"/>
      <c r="C15" s="79"/>
      <c r="D15" s="89"/>
      <c r="E15" s="335">
        <v>66</v>
      </c>
      <c r="F15" s="142" t="s">
        <v>183</v>
      </c>
      <c r="G15" s="95"/>
      <c r="H15" s="91"/>
    </row>
    <row r="16" spans="1:8" ht="12.75" customHeight="1">
      <c r="A16" s="83">
        <v>7</v>
      </c>
      <c r="B16" s="84"/>
      <c r="C16" s="87" t="s">
        <v>15</v>
      </c>
      <c r="D16" s="96"/>
      <c r="E16" s="335"/>
      <c r="F16" s="95" t="s">
        <v>434</v>
      </c>
      <c r="G16" s="95"/>
      <c r="H16" s="91"/>
    </row>
    <row r="17" spans="1:8" ht="12.75" customHeight="1">
      <c r="A17" s="83"/>
      <c r="C17" s="79"/>
      <c r="D17" s="336">
        <v>4</v>
      </c>
      <c r="E17" s="141" t="s">
        <v>183</v>
      </c>
      <c r="F17" s="108"/>
      <c r="G17" s="95"/>
      <c r="H17" s="91"/>
    </row>
    <row r="18" spans="1:8" ht="12.75" customHeight="1">
      <c r="A18" s="83">
        <v>8</v>
      </c>
      <c r="B18" s="84">
        <v>48</v>
      </c>
      <c r="C18" s="209" t="s">
        <v>435</v>
      </c>
      <c r="D18" s="337"/>
      <c r="E18" s="90" t="s">
        <v>16</v>
      </c>
      <c r="F18" s="95"/>
      <c r="G18" s="95"/>
      <c r="H18" s="91"/>
    </row>
    <row r="19" spans="1:8" ht="12.75" customHeight="1">
      <c r="A19" s="83"/>
      <c r="C19" s="79"/>
      <c r="D19" s="89"/>
      <c r="F19" s="235"/>
      <c r="G19" s="331" t="s">
        <v>16</v>
      </c>
      <c r="H19" s="100" t="s">
        <v>16</v>
      </c>
    </row>
    <row r="20" spans="1:8" ht="12.75" customHeight="1">
      <c r="A20" s="83">
        <v>9</v>
      </c>
      <c r="B20" s="84">
        <v>43</v>
      </c>
      <c r="C20" s="209" t="s">
        <v>436</v>
      </c>
      <c r="D20" s="101"/>
      <c r="E20" s="94"/>
      <c r="F20" s="108"/>
      <c r="G20" s="331"/>
      <c r="H20" s="95" t="s">
        <v>16</v>
      </c>
    </row>
    <row r="21" spans="1:8" ht="12.75" customHeight="1">
      <c r="A21" s="83"/>
      <c r="C21" s="103"/>
      <c r="D21" s="336">
        <v>5</v>
      </c>
      <c r="E21" s="86" t="s">
        <v>179</v>
      </c>
      <c r="F21" s="91"/>
      <c r="G21" s="95"/>
      <c r="H21" s="91"/>
    </row>
    <row r="22" spans="1:8" ht="12.75" customHeight="1">
      <c r="A22" s="83">
        <v>10</v>
      </c>
      <c r="B22" s="84" t="s">
        <v>16</v>
      </c>
      <c r="C22" s="87" t="s">
        <v>15</v>
      </c>
      <c r="D22" s="337"/>
      <c r="E22" s="88" t="s">
        <v>16</v>
      </c>
      <c r="F22" s="91"/>
      <c r="G22" s="95"/>
      <c r="H22" s="91"/>
    </row>
    <row r="23" spans="1:8" ht="12.75" customHeight="1">
      <c r="A23" s="83"/>
      <c r="C23" s="83"/>
      <c r="D23" s="104"/>
      <c r="E23" s="335">
        <v>67</v>
      </c>
      <c r="F23" s="235" t="s">
        <v>230</v>
      </c>
      <c r="G23" s="95"/>
      <c r="H23" s="91"/>
    </row>
    <row r="24" spans="1:8" ht="12.75" customHeight="1">
      <c r="A24" s="83">
        <v>11</v>
      </c>
      <c r="B24" s="84">
        <v>55</v>
      </c>
      <c r="C24" s="87" t="s">
        <v>437</v>
      </c>
      <c r="D24" s="104"/>
      <c r="E24" s="335"/>
      <c r="F24" s="236" t="s">
        <v>438</v>
      </c>
      <c r="G24" s="95"/>
      <c r="H24" s="91"/>
    </row>
    <row r="25" spans="1:8" ht="12.75" customHeight="1">
      <c r="A25" s="83"/>
      <c r="C25" s="103"/>
      <c r="D25" s="336">
        <v>6</v>
      </c>
      <c r="E25" s="86" t="s">
        <v>230</v>
      </c>
      <c r="F25" s="139"/>
      <c r="G25" s="95"/>
      <c r="H25" s="91"/>
    </row>
    <row r="26" spans="1:8" ht="12.75" customHeight="1">
      <c r="A26" s="83">
        <v>12</v>
      </c>
      <c r="B26" s="84">
        <v>130</v>
      </c>
      <c r="C26" s="209" t="s">
        <v>439</v>
      </c>
      <c r="D26" s="337"/>
      <c r="E26" s="90" t="s">
        <v>26</v>
      </c>
      <c r="F26" s="91"/>
      <c r="G26" s="95"/>
      <c r="H26" s="91"/>
    </row>
    <row r="27" spans="1:8" ht="12.75" customHeight="1">
      <c r="A27" s="83"/>
      <c r="C27" s="83"/>
      <c r="D27" s="104"/>
      <c r="E27" s="93"/>
      <c r="F27" s="331">
        <v>98</v>
      </c>
      <c r="G27" s="142" t="s">
        <v>207</v>
      </c>
      <c r="H27" s="91"/>
    </row>
    <row r="28" spans="1:8" ht="12.75" customHeight="1">
      <c r="A28" s="83">
        <v>13</v>
      </c>
      <c r="B28" s="84">
        <v>76</v>
      </c>
      <c r="C28" s="209" t="s">
        <v>440</v>
      </c>
      <c r="D28" s="101"/>
      <c r="E28" s="79"/>
      <c r="F28" s="331"/>
      <c r="G28" s="95" t="s">
        <v>441</v>
      </c>
      <c r="H28" s="100"/>
    </row>
    <row r="29" spans="1:8" ht="12.75" customHeight="1">
      <c r="A29" s="83"/>
      <c r="C29" s="105"/>
      <c r="D29" s="336">
        <v>7</v>
      </c>
      <c r="E29" s="86" t="s">
        <v>207</v>
      </c>
      <c r="F29" s="99"/>
      <c r="G29" s="95"/>
      <c r="H29" s="95"/>
    </row>
    <row r="30" spans="1:8" ht="12.75" customHeight="1">
      <c r="A30" s="83">
        <v>14</v>
      </c>
      <c r="B30" s="84">
        <v>79</v>
      </c>
      <c r="C30" s="87" t="s">
        <v>442</v>
      </c>
      <c r="D30" s="337"/>
      <c r="E30" s="90" t="s">
        <v>26</v>
      </c>
      <c r="F30" s="237"/>
      <c r="G30" s="95"/>
      <c r="H30" s="95"/>
    </row>
    <row r="31" spans="1:8" ht="12.75" customHeight="1">
      <c r="A31" s="83"/>
      <c r="C31" s="83"/>
      <c r="D31" s="101"/>
      <c r="E31" s="335">
        <v>68</v>
      </c>
      <c r="F31" s="142" t="s">
        <v>207</v>
      </c>
      <c r="G31" s="95"/>
      <c r="H31" s="95"/>
    </row>
    <row r="32" spans="1:8" ht="12.75" customHeight="1">
      <c r="A32" s="83">
        <v>15</v>
      </c>
      <c r="B32" s="84" t="s">
        <v>16</v>
      </c>
      <c r="C32" s="87" t="s">
        <v>15</v>
      </c>
      <c r="D32" s="101"/>
      <c r="E32" s="335"/>
      <c r="F32" s="236" t="s">
        <v>443</v>
      </c>
      <c r="G32" s="95"/>
      <c r="H32" s="106"/>
    </row>
    <row r="33" spans="1:8" ht="12.75" customHeight="1">
      <c r="A33" s="83"/>
      <c r="C33" s="103"/>
      <c r="D33" s="336">
        <v>8</v>
      </c>
      <c r="E33" s="86" t="s">
        <v>171</v>
      </c>
      <c r="F33" s="237"/>
      <c r="G33" s="95"/>
      <c r="H33" s="95"/>
    </row>
    <row r="34" spans="1:8" ht="12.75" customHeight="1">
      <c r="A34" s="83">
        <v>16</v>
      </c>
      <c r="B34" s="84">
        <v>33</v>
      </c>
      <c r="C34" s="209" t="s">
        <v>444</v>
      </c>
      <c r="D34" s="337"/>
      <c r="E34" s="90" t="s">
        <v>16</v>
      </c>
      <c r="F34" s="99"/>
      <c r="G34" s="95"/>
      <c r="H34" s="95"/>
    </row>
    <row r="35" spans="1:8" ht="15.75" customHeight="1">
      <c r="A35" s="83"/>
      <c r="B35" s="83"/>
      <c r="D35" s="78"/>
      <c r="F35" s="99"/>
      <c r="G35" s="95"/>
      <c r="H35" s="107"/>
    </row>
    <row r="36" spans="1:8" ht="12.75" customHeight="1">
      <c r="A36" s="83">
        <v>17</v>
      </c>
      <c r="B36" s="84">
        <v>37</v>
      </c>
      <c r="C36" s="209" t="s">
        <v>445</v>
      </c>
      <c r="D36" s="89"/>
      <c r="F36" s="108"/>
      <c r="G36" s="95"/>
      <c r="H36" s="107"/>
    </row>
    <row r="37" spans="1:8" ht="12.75" customHeight="1">
      <c r="A37" s="83"/>
      <c r="B37" s="83"/>
      <c r="C37" s="105"/>
      <c r="D37" s="336">
        <v>9</v>
      </c>
      <c r="E37" s="86" t="s">
        <v>173</v>
      </c>
      <c r="F37" s="108"/>
      <c r="G37" s="95"/>
      <c r="H37" s="95"/>
    </row>
    <row r="38" spans="1:8" ht="12.75" customHeight="1">
      <c r="A38" s="83">
        <v>18</v>
      </c>
      <c r="B38" s="84" t="s">
        <v>16</v>
      </c>
      <c r="C38" s="87" t="s">
        <v>15</v>
      </c>
      <c r="D38" s="337"/>
      <c r="E38" s="90" t="s">
        <v>16</v>
      </c>
      <c r="F38" s="237"/>
      <c r="G38" s="95"/>
      <c r="H38" s="95"/>
    </row>
    <row r="39" spans="1:8" ht="12.75" customHeight="1">
      <c r="A39" s="83"/>
      <c r="B39" s="83"/>
      <c r="D39" s="78"/>
      <c r="E39" s="335">
        <v>69</v>
      </c>
      <c r="F39" s="235" t="s">
        <v>173</v>
      </c>
      <c r="G39" s="95"/>
      <c r="H39" s="95"/>
    </row>
    <row r="40" spans="1:8" ht="12.75" customHeight="1">
      <c r="A40" s="83">
        <v>19</v>
      </c>
      <c r="B40" s="84">
        <v>56</v>
      </c>
      <c r="C40" s="87" t="s">
        <v>446</v>
      </c>
      <c r="D40" s="104"/>
      <c r="E40" s="335"/>
      <c r="F40" s="236" t="s">
        <v>447</v>
      </c>
      <c r="G40" s="95"/>
      <c r="H40" s="95"/>
    </row>
    <row r="41" spans="1:8" ht="12.75" customHeight="1">
      <c r="A41" s="83"/>
      <c r="B41" s="83"/>
      <c r="C41" s="103"/>
      <c r="D41" s="336">
        <v>10</v>
      </c>
      <c r="E41" s="86" t="s">
        <v>196</v>
      </c>
      <c r="F41" s="237"/>
      <c r="G41" s="95"/>
      <c r="H41" s="95"/>
    </row>
    <row r="42" spans="1:8" ht="12.75" customHeight="1">
      <c r="A42" s="83">
        <v>20</v>
      </c>
      <c r="B42" s="84">
        <v>61</v>
      </c>
      <c r="C42" s="209" t="s">
        <v>448</v>
      </c>
      <c r="D42" s="337"/>
      <c r="E42" s="90" t="s">
        <v>449</v>
      </c>
      <c r="F42" s="99"/>
      <c r="G42" s="95"/>
      <c r="H42" s="95"/>
    </row>
    <row r="43" spans="1:8" ht="12.75" customHeight="1">
      <c r="A43" s="83"/>
      <c r="B43" s="83"/>
      <c r="C43" s="83"/>
      <c r="D43" s="104"/>
      <c r="E43" s="83"/>
      <c r="F43" s="331">
        <v>99</v>
      </c>
      <c r="G43" s="142" t="s">
        <v>209</v>
      </c>
      <c r="H43" s="95"/>
    </row>
    <row r="44" spans="1:8" ht="12.75" customHeight="1">
      <c r="A44" s="83">
        <v>21</v>
      </c>
      <c r="B44" s="84">
        <v>165</v>
      </c>
      <c r="C44" s="209" t="s">
        <v>450</v>
      </c>
      <c r="D44" s="104"/>
      <c r="E44" s="83"/>
      <c r="F44" s="331"/>
      <c r="G44" s="95" t="s">
        <v>451</v>
      </c>
      <c r="H44" s="95"/>
    </row>
    <row r="45" spans="1:8" ht="12.75" customHeight="1">
      <c r="A45" s="83"/>
      <c r="B45" s="83"/>
      <c r="C45" s="103"/>
      <c r="D45" s="336">
        <v>11</v>
      </c>
      <c r="E45" s="86" t="s">
        <v>209</v>
      </c>
      <c r="F45" s="99"/>
      <c r="G45" s="95"/>
      <c r="H45" s="95"/>
    </row>
    <row r="46" spans="1:8" ht="12.75" customHeight="1">
      <c r="A46" s="83">
        <v>22</v>
      </c>
      <c r="B46" s="84">
        <v>82</v>
      </c>
      <c r="C46" s="87" t="s">
        <v>452</v>
      </c>
      <c r="D46" s="337"/>
      <c r="E46" s="90" t="s">
        <v>453</v>
      </c>
      <c r="F46" s="237"/>
      <c r="G46" s="95"/>
      <c r="H46" s="95"/>
    </row>
    <row r="47" spans="1:8" ht="12.75" customHeight="1">
      <c r="A47" s="83"/>
      <c r="B47" s="83"/>
      <c r="C47" s="83"/>
      <c r="D47" s="104"/>
      <c r="E47" s="335">
        <v>70</v>
      </c>
      <c r="F47" s="142" t="s">
        <v>209</v>
      </c>
      <c r="G47" s="95"/>
      <c r="H47" s="95"/>
    </row>
    <row r="48" spans="1:8" ht="12.75" customHeight="1">
      <c r="A48" s="83">
        <v>23</v>
      </c>
      <c r="B48" s="84" t="s">
        <v>16</v>
      </c>
      <c r="C48" s="87" t="s">
        <v>15</v>
      </c>
      <c r="D48" s="104"/>
      <c r="E48" s="335"/>
      <c r="F48" s="236" t="s">
        <v>454</v>
      </c>
      <c r="G48" s="95"/>
      <c r="H48" s="95"/>
    </row>
    <row r="49" spans="1:8" ht="12.75" customHeight="1">
      <c r="A49" s="83"/>
      <c r="B49" s="83"/>
      <c r="C49" s="103"/>
      <c r="D49" s="336">
        <v>12</v>
      </c>
      <c r="E49" s="86" t="s">
        <v>176</v>
      </c>
      <c r="F49" s="237"/>
      <c r="G49" s="95"/>
      <c r="H49" s="95"/>
    </row>
    <row r="50" spans="1:8" ht="12.75" customHeight="1">
      <c r="A50" s="83">
        <v>24</v>
      </c>
      <c r="B50" s="84">
        <v>40</v>
      </c>
      <c r="C50" s="209" t="s">
        <v>455</v>
      </c>
      <c r="D50" s="337"/>
      <c r="E50" s="90" t="s">
        <v>16</v>
      </c>
      <c r="F50" s="99"/>
      <c r="G50" s="95"/>
      <c r="H50" s="95"/>
    </row>
    <row r="51" spans="1:8" ht="12.75" customHeight="1">
      <c r="A51" s="83"/>
      <c r="B51" s="83"/>
      <c r="C51" s="83"/>
      <c r="D51" s="104"/>
      <c r="E51" s="83"/>
      <c r="F51" s="99"/>
      <c r="G51" s="331" t="s">
        <v>16</v>
      </c>
      <c r="H51" s="100" t="s">
        <v>16</v>
      </c>
    </row>
    <row r="52" spans="1:8" ht="12.75" customHeight="1">
      <c r="A52" s="83">
        <v>25</v>
      </c>
      <c r="B52" s="84">
        <v>45</v>
      </c>
      <c r="C52" s="209" t="s">
        <v>456</v>
      </c>
      <c r="D52" s="104"/>
      <c r="E52" s="83"/>
      <c r="F52" s="99"/>
      <c r="G52" s="331"/>
      <c r="H52" s="95" t="s">
        <v>16</v>
      </c>
    </row>
    <row r="53" spans="1:8" ht="12.75" customHeight="1">
      <c r="A53" s="83"/>
      <c r="B53" s="83"/>
      <c r="C53" s="103"/>
      <c r="D53" s="336">
        <v>13</v>
      </c>
      <c r="E53" s="86" t="s">
        <v>181</v>
      </c>
      <c r="F53" s="99"/>
      <c r="G53" s="95"/>
      <c r="H53" s="95"/>
    </row>
    <row r="54" spans="1:8" ht="12.75" customHeight="1">
      <c r="A54" s="83">
        <v>26</v>
      </c>
      <c r="B54" s="84" t="s">
        <v>16</v>
      </c>
      <c r="C54" s="87" t="s">
        <v>15</v>
      </c>
      <c r="D54" s="337"/>
      <c r="E54" s="88" t="s">
        <v>16</v>
      </c>
      <c r="F54" s="99"/>
      <c r="G54" s="95"/>
      <c r="H54" s="95"/>
    </row>
    <row r="55" spans="1:8" ht="12.75" customHeight="1">
      <c r="A55" s="83"/>
      <c r="B55" s="83"/>
      <c r="C55" s="83"/>
      <c r="D55" s="104"/>
      <c r="E55" s="335">
        <v>71</v>
      </c>
      <c r="F55" s="235" t="s">
        <v>192</v>
      </c>
      <c r="G55" s="95"/>
      <c r="H55" s="95"/>
    </row>
    <row r="56" spans="1:8" ht="12.75" customHeight="1">
      <c r="A56" s="83">
        <v>27</v>
      </c>
      <c r="B56" s="84">
        <v>146</v>
      </c>
      <c r="C56" s="87" t="s">
        <v>457</v>
      </c>
      <c r="D56" s="104"/>
      <c r="E56" s="335"/>
      <c r="F56" s="236" t="s">
        <v>458</v>
      </c>
      <c r="G56" s="95"/>
      <c r="H56" s="95"/>
    </row>
    <row r="57" spans="1:8" ht="12.75" customHeight="1">
      <c r="A57" s="83"/>
      <c r="B57" s="83"/>
      <c r="C57" s="103"/>
      <c r="D57" s="336">
        <v>14</v>
      </c>
      <c r="E57" s="86" t="s">
        <v>192</v>
      </c>
      <c r="F57" s="237"/>
      <c r="G57" s="95"/>
      <c r="H57" s="95"/>
    </row>
    <row r="58" spans="1:8" ht="12.75" customHeight="1">
      <c r="A58" s="83">
        <v>28</v>
      </c>
      <c r="B58" s="84">
        <v>57</v>
      </c>
      <c r="C58" s="209" t="s">
        <v>459</v>
      </c>
      <c r="D58" s="337"/>
      <c r="E58" s="90" t="s">
        <v>460</v>
      </c>
      <c r="F58" s="99"/>
      <c r="G58" s="95"/>
      <c r="H58" s="95"/>
    </row>
    <row r="59" spans="1:8" ht="12.75" customHeight="1">
      <c r="A59" s="83"/>
      <c r="B59" s="83"/>
      <c r="C59" s="83"/>
      <c r="D59" s="104"/>
      <c r="E59" s="83"/>
      <c r="F59" s="331">
        <v>100</v>
      </c>
      <c r="G59" s="142" t="s">
        <v>166</v>
      </c>
      <c r="H59" s="95"/>
    </row>
    <row r="60" spans="1:8" ht="12.75" customHeight="1">
      <c r="A60" s="83">
        <v>29</v>
      </c>
      <c r="B60" s="84">
        <v>116</v>
      </c>
      <c r="C60" s="209" t="s">
        <v>461</v>
      </c>
      <c r="D60" s="104"/>
      <c r="E60" s="83"/>
      <c r="F60" s="331"/>
      <c r="G60" s="95" t="s">
        <v>462</v>
      </c>
      <c r="H60" s="95"/>
    </row>
    <row r="61" spans="1:8" ht="12.75" customHeight="1">
      <c r="A61" s="83"/>
      <c r="B61" s="83"/>
      <c r="C61" s="103"/>
      <c r="D61" s="336">
        <v>15</v>
      </c>
      <c r="E61" s="86" t="s">
        <v>227</v>
      </c>
      <c r="F61" s="99"/>
      <c r="G61" s="95"/>
      <c r="H61" s="95"/>
    </row>
    <row r="62" spans="1:8" ht="12.75" customHeight="1">
      <c r="A62" s="83">
        <v>30</v>
      </c>
      <c r="B62" s="84">
        <v>192</v>
      </c>
      <c r="C62" s="87" t="s">
        <v>463</v>
      </c>
      <c r="D62" s="337"/>
      <c r="E62" s="88" t="s">
        <v>464</v>
      </c>
      <c r="F62" s="99"/>
      <c r="G62" s="95"/>
      <c r="H62" s="95"/>
    </row>
    <row r="63" spans="1:8" ht="12.75" customHeight="1">
      <c r="A63" s="83"/>
      <c r="B63" s="83"/>
      <c r="C63" s="83"/>
      <c r="D63" s="104"/>
      <c r="E63" s="335">
        <v>72</v>
      </c>
      <c r="F63" s="142" t="s">
        <v>166</v>
      </c>
      <c r="G63" s="95"/>
      <c r="H63" s="95"/>
    </row>
    <row r="64" spans="1:8" ht="12.75" customHeight="1">
      <c r="A64" s="83">
        <v>31</v>
      </c>
      <c r="B64" s="84" t="s">
        <v>16</v>
      </c>
      <c r="C64" s="87" t="s">
        <v>15</v>
      </c>
      <c r="D64" s="104"/>
      <c r="E64" s="335"/>
      <c r="F64" s="236" t="s">
        <v>465</v>
      </c>
      <c r="G64" s="95"/>
      <c r="H64" s="95"/>
    </row>
    <row r="65" spans="1:8" ht="12.75" customHeight="1">
      <c r="A65" s="83"/>
      <c r="B65" s="83"/>
      <c r="C65" s="103"/>
      <c r="D65" s="336">
        <v>16</v>
      </c>
      <c r="E65" s="86" t="s">
        <v>166</v>
      </c>
      <c r="F65" s="237"/>
      <c r="G65" s="95"/>
      <c r="H65" s="95"/>
    </row>
    <row r="66" spans="1:8" ht="12.75" customHeight="1">
      <c r="A66" s="83">
        <v>32</v>
      </c>
      <c r="B66" s="84">
        <v>28</v>
      </c>
      <c r="C66" s="209" t="s">
        <v>466</v>
      </c>
      <c r="D66" s="337"/>
      <c r="E66" s="90" t="s">
        <v>16</v>
      </c>
      <c r="F66" s="99"/>
      <c r="G66" s="95"/>
      <c r="H66" s="95"/>
    </row>
    <row r="67" spans="1:8" ht="25.5">
      <c r="A67" s="338" t="s">
        <v>64</v>
      </c>
      <c r="B67" s="338"/>
      <c r="C67" s="338"/>
      <c r="D67" s="338"/>
      <c r="E67" s="338"/>
      <c r="F67" s="338"/>
      <c r="G67" s="338"/>
      <c r="H67" s="338"/>
    </row>
    <row r="68" spans="1:8" ht="18.75">
      <c r="A68" s="334" t="s">
        <v>423</v>
      </c>
      <c r="B68" s="334"/>
      <c r="C68" s="334"/>
      <c r="D68" s="334"/>
      <c r="E68" s="334"/>
      <c r="F68" s="334"/>
      <c r="G68" s="334"/>
      <c r="H68" s="334"/>
    </row>
    <row r="69" spans="3:8" ht="15.75">
      <c r="C69" s="79"/>
      <c r="D69" s="82"/>
      <c r="F69" s="76"/>
      <c r="H69" s="76" t="s">
        <v>424</v>
      </c>
    </row>
    <row r="70" spans="1:8" ht="15.75">
      <c r="A70" s="83">
        <v>33</v>
      </c>
      <c r="B70" s="84">
        <v>26</v>
      </c>
      <c r="C70" s="209" t="s">
        <v>467</v>
      </c>
      <c r="E70" s="79"/>
      <c r="F70" s="147"/>
      <c r="H70" s="118" t="s">
        <v>63</v>
      </c>
    </row>
    <row r="71" spans="1:8" ht="12.75">
      <c r="A71" s="83"/>
      <c r="C71" s="79"/>
      <c r="D71" s="336">
        <v>17</v>
      </c>
      <c r="E71" s="86" t="s">
        <v>165</v>
      </c>
      <c r="F71" s="138"/>
      <c r="H71" s="147"/>
    </row>
    <row r="72" spans="1:7" ht="12.75">
      <c r="A72" s="83">
        <v>34</v>
      </c>
      <c r="B72" s="84" t="s">
        <v>16</v>
      </c>
      <c r="C72" s="87" t="s">
        <v>15</v>
      </c>
      <c r="D72" s="337"/>
      <c r="E72" s="90" t="s">
        <v>16</v>
      </c>
      <c r="F72" s="139"/>
      <c r="G72" s="98"/>
    </row>
    <row r="73" spans="1:7" ht="12.75">
      <c r="A73" s="83"/>
      <c r="C73" s="79"/>
      <c r="D73" s="89"/>
      <c r="E73" s="335">
        <v>73</v>
      </c>
      <c r="F73" s="235" t="s">
        <v>195</v>
      </c>
      <c r="G73" s="98"/>
    </row>
    <row r="74" spans="1:7" ht="12.75">
      <c r="A74" s="83">
        <v>35</v>
      </c>
      <c r="B74" s="84">
        <v>60</v>
      </c>
      <c r="C74" s="87" t="s">
        <v>468</v>
      </c>
      <c r="D74" s="89"/>
      <c r="E74" s="335"/>
      <c r="F74" s="236" t="s">
        <v>469</v>
      </c>
      <c r="G74" s="95"/>
    </row>
    <row r="75" spans="1:7" ht="12.75">
      <c r="A75" s="83"/>
      <c r="C75" s="79"/>
      <c r="D75" s="336">
        <v>18</v>
      </c>
      <c r="E75" s="86" t="s">
        <v>195</v>
      </c>
      <c r="F75" s="140"/>
      <c r="G75" s="95"/>
    </row>
    <row r="76" spans="1:7" ht="12.75">
      <c r="A76" s="83">
        <v>36</v>
      </c>
      <c r="B76" s="84">
        <v>159</v>
      </c>
      <c r="C76" s="209" t="s">
        <v>470</v>
      </c>
      <c r="D76" s="337"/>
      <c r="E76" s="90" t="s">
        <v>471</v>
      </c>
      <c r="F76" s="95"/>
      <c r="G76" s="95"/>
    </row>
    <row r="77" spans="1:8" ht="12.75">
      <c r="A77" s="83"/>
      <c r="C77" s="79"/>
      <c r="D77" s="89"/>
      <c r="E77" s="94"/>
      <c r="F77" s="331">
        <v>101</v>
      </c>
      <c r="G77" s="142" t="s">
        <v>195</v>
      </c>
      <c r="H77" s="108"/>
    </row>
    <row r="78" spans="1:8" ht="12.75">
      <c r="A78" s="83">
        <v>37</v>
      </c>
      <c r="B78" s="84">
        <v>140</v>
      </c>
      <c r="C78" s="209" t="s">
        <v>472</v>
      </c>
      <c r="D78" s="89"/>
      <c r="E78" s="94"/>
      <c r="F78" s="331"/>
      <c r="G78" s="95" t="s">
        <v>473</v>
      </c>
      <c r="H78" s="108"/>
    </row>
    <row r="79" spans="1:8" ht="12.75">
      <c r="A79" s="83"/>
      <c r="C79" s="79"/>
      <c r="D79" s="336">
        <v>19</v>
      </c>
      <c r="E79" s="86" t="s">
        <v>234</v>
      </c>
      <c r="F79" s="95"/>
      <c r="G79" s="95"/>
      <c r="H79" s="108"/>
    </row>
    <row r="80" spans="1:8" ht="12.75">
      <c r="A80" s="83">
        <v>38</v>
      </c>
      <c r="B80" s="84">
        <v>200</v>
      </c>
      <c r="C80" s="87" t="s">
        <v>474</v>
      </c>
      <c r="D80" s="337"/>
      <c r="E80" s="88" t="s">
        <v>475</v>
      </c>
      <c r="F80" s="140"/>
      <c r="G80" s="95"/>
      <c r="H80" s="108"/>
    </row>
    <row r="81" spans="1:8" ht="12.75">
      <c r="A81" s="83"/>
      <c r="C81" s="79"/>
      <c r="D81" s="89"/>
      <c r="E81" s="335">
        <v>74</v>
      </c>
      <c r="F81" s="142" t="s">
        <v>187</v>
      </c>
      <c r="G81" s="95"/>
      <c r="H81" s="108"/>
    </row>
    <row r="82" spans="1:8" ht="12.75">
      <c r="A82" s="83">
        <v>39</v>
      </c>
      <c r="B82" s="84" t="s">
        <v>16</v>
      </c>
      <c r="C82" s="87" t="s">
        <v>15</v>
      </c>
      <c r="D82" s="96"/>
      <c r="E82" s="335"/>
      <c r="F82" s="210" t="s">
        <v>476</v>
      </c>
      <c r="G82" s="95"/>
      <c r="H82" s="108"/>
    </row>
    <row r="83" spans="1:8" ht="12.75">
      <c r="A83" s="83"/>
      <c r="C83" s="79"/>
      <c r="D83" s="336">
        <v>20</v>
      </c>
      <c r="E83" s="86" t="s">
        <v>187</v>
      </c>
      <c r="F83" s="143"/>
      <c r="G83" s="95"/>
      <c r="H83" s="108"/>
    </row>
    <row r="84" spans="1:8" ht="12.75">
      <c r="A84" s="83">
        <v>40</v>
      </c>
      <c r="B84" s="84">
        <v>52</v>
      </c>
      <c r="C84" s="209" t="s">
        <v>477</v>
      </c>
      <c r="D84" s="337"/>
      <c r="E84" s="90" t="s">
        <v>16</v>
      </c>
      <c r="F84" s="95"/>
      <c r="G84" s="95"/>
      <c r="H84" s="108"/>
    </row>
    <row r="85" spans="1:8" ht="12.75">
      <c r="A85" s="83"/>
      <c r="C85" s="79"/>
      <c r="D85" s="89"/>
      <c r="F85" s="235"/>
      <c r="G85" s="331" t="s">
        <v>16</v>
      </c>
      <c r="H85" s="100" t="s">
        <v>16</v>
      </c>
    </row>
    <row r="86" spans="1:8" ht="12.75">
      <c r="A86" s="83">
        <v>41</v>
      </c>
      <c r="B86" s="84">
        <v>50</v>
      </c>
      <c r="C86" s="209" t="s">
        <v>478</v>
      </c>
      <c r="D86" s="101"/>
      <c r="E86" s="94"/>
      <c r="F86" s="108"/>
      <c r="G86" s="331"/>
      <c r="H86" s="95" t="s">
        <v>16</v>
      </c>
    </row>
    <row r="87" spans="1:8" ht="12.75">
      <c r="A87" s="83"/>
      <c r="C87" s="103"/>
      <c r="D87" s="336">
        <v>21</v>
      </c>
      <c r="E87" s="86" t="s">
        <v>185</v>
      </c>
      <c r="F87" s="91"/>
      <c r="G87" s="95"/>
      <c r="H87" s="108"/>
    </row>
    <row r="88" spans="1:8" ht="12.75">
      <c r="A88" s="83">
        <v>42</v>
      </c>
      <c r="B88" s="84" t="s">
        <v>16</v>
      </c>
      <c r="C88" s="87" t="s">
        <v>15</v>
      </c>
      <c r="D88" s="337"/>
      <c r="E88" s="88" t="s">
        <v>16</v>
      </c>
      <c r="F88" s="91"/>
      <c r="G88" s="95"/>
      <c r="H88" s="108"/>
    </row>
    <row r="89" spans="1:8" ht="12.75">
      <c r="A89" s="83"/>
      <c r="C89" s="83"/>
      <c r="D89" s="104"/>
      <c r="E89" s="335">
        <v>75</v>
      </c>
      <c r="F89" s="235" t="s">
        <v>185</v>
      </c>
      <c r="G89" s="95"/>
      <c r="H89" s="108"/>
    </row>
    <row r="90" spans="1:8" ht="12.75">
      <c r="A90" s="83">
        <v>43</v>
      </c>
      <c r="B90" s="84">
        <v>161</v>
      </c>
      <c r="C90" s="87" t="s">
        <v>479</v>
      </c>
      <c r="D90" s="104"/>
      <c r="E90" s="335"/>
      <c r="F90" s="236" t="s">
        <v>480</v>
      </c>
      <c r="G90" s="95"/>
      <c r="H90" s="108"/>
    </row>
    <row r="91" spans="1:8" ht="12.75">
      <c r="A91" s="83"/>
      <c r="C91" s="103"/>
      <c r="D91" s="336">
        <v>22</v>
      </c>
      <c r="E91" s="86" t="s">
        <v>225</v>
      </c>
      <c r="F91" s="139"/>
      <c r="G91" s="95"/>
      <c r="H91" s="108"/>
    </row>
    <row r="92" spans="1:8" ht="12.75">
      <c r="A92" s="83">
        <v>44</v>
      </c>
      <c r="B92" s="84">
        <v>109</v>
      </c>
      <c r="C92" s="209" t="s">
        <v>481</v>
      </c>
      <c r="D92" s="337"/>
      <c r="E92" s="90" t="s">
        <v>482</v>
      </c>
      <c r="F92" s="91"/>
      <c r="G92" s="95"/>
      <c r="H92" s="108"/>
    </row>
    <row r="93" spans="1:8" ht="12.75">
      <c r="A93" s="83"/>
      <c r="C93" s="83"/>
      <c r="D93" s="104"/>
      <c r="E93" s="93"/>
      <c r="F93" s="331">
        <v>102</v>
      </c>
      <c r="G93" s="142" t="s">
        <v>169</v>
      </c>
      <c r="H93" s="108"/>
    </row>
    <row r="94" spans="1:8" ht="12.75">
      <c r="A94" s="83">
        <v>45</v>
      </c>
      <c r="B94" s="84">
        <v>63</v>
      </c>
      <c r="C94" s="209" t="s">
        <v>483</v>
      </c>
      <c r="D94" s="101"/>
      <c r="E94" s="79"/>
      <c r="F94" s="331"/>
      <c r="G94" s="95" t="s">
        <v>484</v>
      </c>
      <c r="H94" s="108"/>
    </row>
    <row r="95" spans="1:8" ht="12.75">
      <c r="A95" s="83"/>
      <c r="C95" s="105"/>
      <c r="D95" s="336">
        <v>23</v>
      </c>
      <c r="E95" s="86" t="s">
        <v>198</v>
      </c>
      <c r="F95" s="99"/>
      <c r="G95" s="95"/>
      <c r="H95" s="108"/>
    </row>
    <row r="96" spans="1:8" ht="12.75">
      <c r="A96" s="83">
        <v>46</v>
      </c>
      <c r="B96" s="84">
        <v>197</v>
      </c>
      <c r="C96" s="87" t="s">
        <v>485</v>
      </c>
      <c r="D96" s="337"/>
      <c r="E96" s="90" t="s">
        <v>486</v>
      </c>
      <c r="F96" s="237"/>
      <c r="G96" s="95"/>
      <c r="H96" s="108"/>
    </row>
    <row r="97" spans="1:8" ht="12.75">
      <c r="A97" s="83"/>
      <c r="C97" s="83"/>
      <c r="D97" s="101"/>
      <c r="E97" s="335">
        <v>76</v>
      </c>
      <c r="F97" s="142" t="s">
        <v>169</v>
      </c>
      <c r="G97" s="95"/>
      <c r="H97" s="108"/>
    </row>
    <row r="98" spans="1:8" ht="12.75">
      <c r="A98" s="83">
        <v>47</v>
      </c>
      <c r="B98" s="84" t="s">
        <v>16</v>
      </c>
      <c r="C98" s="87" t="s">
        <v>15</v>
      </c>
      <c r="D98" s="101"/>
      <c r="E98" s="335"/>
      <c r="F98" s="236" t="s">
        <v>487</v>
      </c>
      <c r="G98" s="95"/>
      <c r="H98" s="108"/>
    </row>
    <row r="99" spans="1:8" ht="12.75">
      <c r="A99" s="83"/>
      <c r="C99" s="103"/>
      <c r="D99" s="336">
        <v>24</v>
      </c>
      <c r="E99" s="86" t="s">
        <v>169</v>
      </c>
      <c r="F99" s="237"/>
      <c r="G99" s="95"/>
      <c r="H99" s="108"/>
    </row>
    <row r="100" spans="1:8" ht="12.75">
      <c r="A100" s="83">
        <v>48</v>
      </c>
      <c r="B100" s="84">
        <v>31</v>
      </c>
      <c r="C100" s="209" t="s">
        <v>488</v>
      </c>
      <c r="D100" s="337"/>
      <c r="E100" s="90" t="s">
        <v>16</v>
      </c>
      <c r="F100" s="99"/>
      <c r="G100" s="95"/>
      <c r="H100" s="108"/>
    </row>
    <row r="101" spans="1:8" ht="12.75">
      <c r="A101" s="83"/>
      <c r="B101" s="83"/>
      <c r="D101" s="78"/>
      <c r="F101" s="99"/>
      <c r="G101" s="95"/>
      <c r="H101" s="108"/>
    </row>
    <row r="102" spans="1:8" ht="12.75">
      <c r="A102" s="83">
        <v>49</v>
      </c>
      <c r="B102" s="84">
        <v>203</v>
      </c>
      <c r="C102" s="209" t="s">
        <v>489</v>
      </c>
      <c r="D102" s="89"/>
      <c r="F102" s="108"/>
      <c r="G102" s="95"/>
      <c r="H102" s="108"/>
    </row>
    <row r="103" spans="1:8" ht="12.75">
      <c r="A103" s="83"/>
      <c r="B103" s="83"/>
      <c r="C103" s="105"/>
      <c r="D103" s="336">
        <v>25</v>
      </c>
      <c r="E103" s="86" t="s">
        <v>297</v>
      </c>
      <c r="F103" s="108"/>
      <c r="G103" s="95"/>
      <c r="H103" s="108"/>
    </row>
    <row r="104" spans="1:8" ht="12.75">
      <c r="A104" s="83">
        <v>50</v>
      </c>
      <c r="B104" s="84" t="s">
        <v>16</v>
      </c>
      <c r="C104" s="87" t="s">
        <v>15</v>
      </c>
      <c r="D104" s="337"/>
      <c r="E104" s="90" t="s">
        <v>16</v>
      </c>
      <c r="F104" s="237"/>
      <c r="G104" s="95"/>
      <c r="H104" s="108"/>
    </row>
    <row r="105" spans="1:8" ht="12.75">
      <c r="A105" s="83"/>
      <c r="B105" s="83"/>
      <c r="D105" s="78"/>
      <c r="E105" s="335">
        <v>77</v>
      </c>
      <c r="F105" s="235" t="s">
        <v>297</v>
      </c>
      <c r="G105" s="95"/>
      <c r="H105" s="108"/>
    </row>
    <row r="106" spans="1:8" ht="12.75">
      <c r="A106" s="83">
        <v>51</v>
      </c>
      <c r="B106" s="84">
        <v>88</v>
      </c>
      <c r="C106" s="87" t="s">
        <v>490</v>
      </c>
      <c r="D106" s="104"/>
      <c r="E106" s="335"/>
      <c r="F106" s="236" t="s">
        <v>491</v>
      </c>
      <c r="G106" s="95"/>
      <c r="H106" s="108"/>
    </row>
    <row r="107" spans="1:8" ht="12.75">
      <c r="A107" s="83"/>
      <c r="B107" s="83"/>
      <c r="C107" s="103"/>
      <c r="D107" s="336">
        <v>26</v>
      </c>
      <c r="E107" s="86" t="s">
        <v>232</v>
      </c>
      <c r="F107" s="237"/>
      <c r="G107" s="95"/>
      <c r="H107" s="108"/>
    </row>
    <row r="108" spans="1:8" ht="12.75">
      <c r="A108" s="83">
        <v>52</v>
      </c>
      <c r="B108" s="84">
        <v>138</v>
      </c>
      <c r="C108" s="209" t="s">
        <v>492</v>
      </c>
      <c r="D108" s="337"/>
      <c r="E108" s="90" t="s">
        <v>26</v>
      </c>
      <c r="F108" s="99"/>
      <c r="G108" s="95"/>
      <c r="H108" s="108"/>
    </row>
    <row r="109" spans="1:8" ht="12.75">
      <c r="A109" s="83"/>
      <c r="B109" s="83"/>
      <c r="C109" s="83"/>
      <c r="D109" s="104"/>
      <c r="E109" s="83"/>
      <c r="F109" s="331">
        <v>103</v>
      </c>
      <c r="G109" s="142" t="s">
        <v>297</v>
      </c>
      <c r="H109" s="108"/>
    </row>
    <row r="110" spans="1:8" ht="12.75">
      <c r="A110" s="83">
        <v>53</v>
      </c>
      <c r="B110" s="84">
        <v>71</v>
      </c>
      <c r="C110" s="209" t="s">
        <v>493</v>
      </c>
      <c r="D110" s="104"/>
      <c r="E110" s="83"/>
      <c r="F110" s="331"/>
      <c r="G110" s="95" t="s">
        <v>494</v>
      </c>
      <c r="H110" s="108"/>
    </row>
    <row r="111" spans="1:8" ht="12.75">
      <c r="A111" s="83"/>
      <c r="B111" s="83"/>
      <c r="C111" s="103"/>
      <c r="D111" s="336">
        <v>27</v>
      </c>
      <c r="E111" s="86" t="s">
        <v>202</v>
      </c>
      <c r="F111" s="99"/>
      <c r="G111" s="95"/>
      <c r="H111" s="108"/>
    </row>
    <row r="112" spans="1:8" ht="12.75">
      <c r="A112" s="83">
        <v>54</v>
      </c>
      <c r="B112" s="84">
        <v>112</v>
      </c>
      <c r="C112" s="87" t="s">
        <v>495</v>
      </c>
      <c r="D112" s="337"/>
      <c r="E112" s="90" t="s">
        <v>496</v>
      </c>
      <c r="F112" s="237"/>
      <c r="G112" s="95"/>
      <c r="H112" s="108"/>
    </row>
    <row r="113" spans="1:8" ht="12.75">
      <c r="A113" s="83"/>
      <c r="B113" s="83"/>
      <c r="C113" s="83"/>
      <c r="D113" s="104"/>
      <c r="E113" s="335">
        <v>78</v>
      </c>
      <c r="F113" s="142" t="s">
        <v>182</v>
      </c>
      <c r="G113" s="95"/>
      <c r="H113" s="108"/>
    </row>
    <row r="114" spans="1:8" ht="12.75">
      <c r="A114" s="83">
        <v>55</v>
      </c>
      <c r="B114" s="84" t="s">
        <v>16</v>
      </c>
      <c r="C114" s="87" t="s">
        <v>15</v>
      </c>
      <c r="D114" s="104"/>
      <c r="E114" s="335"/>
      <c r="F114" s="236" t="s">
        <v>497</v>
      </c>
      <c r="G114" s="95"/>
      <c r="H114" s="108"/>
    </row>
    <row r="115" spans="1:8" ht="12.75">
      <c r="A115" s="83"/>
      <c r="B115" s="83"/>
      <c r="C115" s="103"/>
      <c r="D115" s="336">
        <v>28</v>
      </c>
      <c r="E115" s="86" t="s">
        <v>182</v>
      </c>
      <c r="F115" s="237"/>
      <c r="G115" s="95"/>
      <c r="H115" s="108"/>
    </row>
    <row r="116" spans="1:8" ht="12.75">
      <c r="A116" s="83">
        <v>56</v>
      </c>
      <c r="B116" s="84">
        <v>47</v>
      </c>
      <c r="C116" s="209" t="s">
        <v>498</v>
      </c>
      <c r="D116" s="337"/>
      <c r="E116" s="90" t="s">
        <v>16</v>
      </c>
      <c r="F116" s="99"/>
      <c r="G116" s="95"/>
      <c r="H116" s="108"/>
    </row>
    <row r="117" spans="1:8" ht="12.75">
      <c r="A117" s="83"/>
      <c r="B117" s="83"/>
      <c r="C117" s="83"/>
      <c r="D117" s="104"/>
      <c r="E117" s="83"/>
      <c r="F117" s="99"/>
      <c r="G117" s="331" t="s">
        <v>16</v>
      </c>
      <c r="H117" s="100" t="s">
        <v>16</v>
      </c>
    </row>
    <row r="118" spans="1:8" ht="12.75">
      <c r="A118" s="83">
        <v>57</v>
      </c>
      <c r="B118" s="84">
        <v>44</v>
      </c>
      <c r="C118" s="209" t="s">
        <v>499</v>
      </c>
      <c r="D118" s="109"/>
      <c r="E118" s="83"/>
      <c r="F118" s="99"/>
      <c r="G118" s="331"/>
      <c r="H118" s="95" t="s">
        <v>16</v>
      </c>
    </row>
    <row r="119" spans="1:8" ht="12.75">
      <c r="A119" s="83"/>
      <c r="B119" s="83"/>
      <c r="C119" s="103"/>
      <c r="D119" s="336">
        <v>29</v>
      </c>
      <c r="E119" s="86" t="s">
        <v>180</v>
      </c>
      <c r="F119" s="99"/>
      <c r="G119" s="95"/>
      <c r="H119" s="108"/>
    </row>
    <row r="120" spans="1:8" ht="12.75">
      <c r="A120" s="83">
        <v>58</v>
      </c>
      <c r="B120" s="84">
        <v>58</v>
      </c>
      <c r="C120" s="87" t="s">
        <v>500</v>
      </c>
      <c r="D120" s="337"/>
      <c r="E120" s="88" t="s">
        <v>501</v>
      </c>
      <c r="F120" s="99"/>
      <c r="G120" s="95"/>
      <c r="H120" s="108"/>
    </row>
    <row r="121" spans="1:8" ht="12.75">
      <c r="A121" s="83"/>
      <c r="B121" s="83"/>
      <c r="C121" s="83"/>
      <c r="D121" s="104"/>
      <c r="E121" s="335">
        <v>79</v>
      </c>
      <c r="F121" s="235" t="s">
        <v>180</v>
      </c>
      <c r="G121" s="95"/>
      <c r="H121" s="108"/>
    </row>
    <row r="122" spans="1:8" ht="12.75">
      <c r="A122" s="83">
        <v>59</v>
      </c>
      <c r="B122" s="84">
        <v>198</v>
      </c>
      <c r="C122" s="87" t="s">
        <v>502</v>
      </c>
      <c r="D122" s="104"/>
      <c r="E122" s="335"/>
      <c r="F122" s="236" t="s">
        <v>503</v>
      </c>
      <c r="G122" s="95"/>
      <c r="H122" s="108"/>
    </row>
    <row r="123" spans="1:8" ht="12.75">
      <c r="A123" s="83"/>
      <c r="B123" s="83"/>
      <c r="C123" s="103"/>
      <c r="D123" s="336">
        <v>30</v>
      </c>
      <c r="E123" s="86" t="s">
        <v>197</v>
      </c>
      <c r="F123" s="237"/>
      <c r="G123" s="95"/>
      <c r="H123" s="108"/>
    </row>
    <row r="124" spans="1:8" ht="12.75">
      <c r="A124" s="83">
        <v>60</v>
      </c>
      <c r="B124" s="84">
        <v>62</v>
      </c>
      <c r="C124" s="209" t="s">
        <v>504</v>
      </c>
      <c r="D124" s="337"/>
      <c r="E124" s="90" t="s">
        <v>505</v>
      </c>
      <c r="F124" s="99"/>
      <c r="G124" s="95"/>
      <c r="H124" s="108"/>
    </row>
    <row r="125" spans="1:8" ht="12.75">
      <c r="A125" s="83"/>
      <c r="B125" s="83"/>
      <c r="C125" s="83"/>
      <c r="D125" s="104"/>
      <c r="E125" s="83"/>
      <c r="F125" s="331">
        <v>104</v>
      </c>
      <c r="G125" s="142" t="s">
        <v>180</v>
      </c>
      <c r="H125" s="108"/>
    </row>
    <row r="126" spans="1:8" ht="12.75">
      <c r="A126" s="83">
        <v>61</v>
      </c>
      <c r="B126" s="84">
        <v>95</v>
      </c>
      <c r="C126" s="209" t="s">
        <v>506</v>
      </c>
      <c r="D126" s="104"/>
      <c r="E126" s="83"/>
      <c r="F126" s="331"/>
      <c r="G126" s="95" t="s">
        <v>507</v>
      </c>
      <c r="H126" s="108"/>
    </row>
    <row r="127" spans="1:8" ht="12.75">
      <c r="A127" s="83"/>
      <c r="B127" s="83"/>
      <c r="C127" s="103"/>
      <c r="D127" s="336">
        <v>31</v>
      </c>
      <c r="E127" s="86" t="s">
        <v>211</v>
      </c>
      <c r="F127" s="99"/>
      <c r="G127" s="95"/>
      <c r="H127" s="108"/>
    </row>
    <row r="128" spans="1:8" ht="12.75">
      <c r="A128" s="83">
        <v>62</v>
      </c>
      <c r="B128" s="84">
        <v>85</v>
      </c>
      <c r="C128" s="87" t="s">
        <v>508</v>
      </c>
      <c r="D128" s="337"/>
      <c r="E128" s="88" t="s">
        <v>509</v>
      </c>
      <c r="F128" s="99"/>
      <c r="G128" s="95"/>
      <c r="H128" s="108"/>
    </row>
    <row r="129" spans="1:8" ht="12.75">
      <c r="A129" s="83"/>
      <c r="B129" s="83"/>
      <c r="C129" s="83"/>
      <c r="D129" s="104"/>
      <c r="E129" s="335">
        <v>80</v>
      </c>
      <c r="F129" s="142" t="s">
        <v>211</v>
      </c>
      <c r="G129" s="95"/>
      <c r="H129" s="108"/>
    </row>
    <row r="130" spans="1:8" ht="12.75">
      <c r="A130" s="83">
        <v>63</v>
      </c>
      <c r="B130" s="84" t="s">
        <v>16</v>
      </c>
      <c r="C130" s="87" t="s">
        <v>15</v>
      </c>
      <c r="D130" s="104"/>
      <c r="E130" s="335"/>
      <c r="F130" s="236" t="s">
        <v>510</v>
      </c>
      <c r="G130" s="95"/>
      <c r="H130" s="108"/>
    </row>
    <row r="131" spans="1:8" ht="12.75">
      <c r="A131" s="83"/>
      <c r="B131" s="83"/>
      <c r="C131" s="103"/>
      <c r="D131" s="336">
        <v>32</v>
      </c>
      <c r="E131" s="86" t="s">
        <v>162</v>
      </c>
      <c r="F131" s="237"/>
      <c r="G131" s="95"/>
      <c r="H131" s="108"/>
    </row>
    <row r="132" spans="1:8" ht="12.75">
      <c r="A132" s="83">
        <v>64</v>
      </c>
      <c r="B132" s="84">
        <v>22</v>
      </c>
      <c r="C132" s="209" t="s">
        <v>511</v>
      </c>
      <c r="D132" s="337"/>
      <c r="E132" s="90" t="s">
        <v>16</v>
      </c>
      <c r="F132" s="99"/>
      <c r="G132" s="95"/>
      <c r="H132" s="108"/>
    </row>
    <row r="133" spans="1:8" ht="25.5">
      <c r="A133" s="333" t="s">
        <v>64</v>
      </c>
      <c r="B133" s="333"/>
      <c r="C133" s="333"/>
      <c r="D133" s="333"/>
      <c r="E133" s="333"/>
      <c r="F133" s="333"/>
      <c r="G133" s="333"/>
      <c r="H133" s="333"/>
    </row>
    <row r="134" spans="1:8" ht="18.75">
      <c r="A134" s="334" t="s">
        <v>423</v>
      </c>
      <c r="B134" s="334"/>
      <c r="C134" s="334"/>
      <c r="D134" s="334"/>
      <c r="E134" s="334"/>
      <c r="F134" s="334"/>
      <c r="G134" s="334"/>
      <c r="H134" s="334"/>
    </row>
    <row r="135" spans="3:8" ht="15.75">
      <c r="C135" s="79"/>
      <c r="D135" s="82"/>
      <c r="F135" s="76"/>
      <c r="H135" s="76" t="s">
        <v>424</v>
      </c>
    </row>
    <row r="136" spans="1:8" ht="15.75">
      <c r="A136" s="83">
        <v>65</v>
      </c>
      <c r="B136" s="229">
        <v>21</v>
      </c>
      <c r="C136" s="91" t="s">
        <v>512</v>
      </c>
      <c r="E136" s="79"/>
      <c r="F136" s="138"/>
      <c r="H136" s="118" t="s">
        <v>513</v>
      </c>
    </row>
    <row r="137" spans="1:6" ht="12.75">
      <c r="A137" s="83"/>
      <c r="B137" s="229"/>
      <c r="C137" s="83"/>
      <c r="D137" s="329">
        <v>33</v>
      </c>
      <c r="E137" s="93" t="s">
        <v>161</v>
      </c>
      <c r="F137" s="138"/>
    </row>
    <row r="138" spans="1:6" ht="12.75">
      <c r="A138" s="83">
        <v>66</v>
      </c>
      <c r="B138" s="229" t="s">
        <v>16</v>
      </c>
      <c r="C138" s="83" t="s">
        <v>15</v>
      </c>
      <c r="D138" s="329"/>
      <c r="E138" s="93" t="s">
        <v>16</v>
      </c>
      <c r="F138" s="138"/>
    </row>
    <row r="139" spans="1:6" ht="12.75">
      <c r="A139" s="83"/>
      <c r="B139" s="229"/>
      <c r="C139" s="83"/>
      <c r="D139" s="101"/>
      <c r="E139" s="330">
        <v>81</v>
      </c>
      <c r="F139" s="95" t="s">
        <v>161</v>
      </c>
    </row>
    <row r="140" spans="1:7" ht="12.75">
      <c r="A140" s="83">
        <v>67</v>
      </c>
      <c r="B140" s="229">
        <v>74</v>
      </c>
      <c r="C140" s="83" t="s">
        <v>514</v>
      </c>
      <c r="D140" s="101"/>
      <c r="E140" s="330"/>
      <c r="F140" s="95" t="s">
        <v>515</v>
      </c>
      <c r="G140" s="148"/>
    </row>
    <row r="141" spans="1:7" ht="12.75">
      <c r="A141" s="83"/>
      <c r="B141" s="229"/>
      <c r="C141" s="83"/>
      <c r="D141" s="329">
        <v>34</v>
      </c>
      <c r="E141" s="93" t="s">
        <v>208</v>
      </c>
      <c r="F141" s="95"/>
      <c r="G141" s="148"/>
    </row>
    <row r="142" spans="1:7" ht="12.75">
      <c r="A142" s="83">
        <v>68</v>
      </c>
      <c r="B142" s="229">
        <v>80</v>
      </c>
      <c r="C142" s="91" t="s">
        <v>516</v>
      </c>
      <c r="D142" s="329"/>
      <c r="E142" s="93" t="s">
        <v>517</v>
      </c>
      <c r="F142" s="95"/>
      <c r="G142" s="148"/>
    </row>
    <row r="143" spans="1:7" ht="12.75">
      <c r="A143" s="83"/>
      <c r="B143" s="229"/>
      <c r="C143" s="83"/>
      <c r="D143" s="101"/>
      <c r="E143" s="94"/>
      <c r="F143" s="331">
        <v>105</v>
      </c>
      <c r="G143" s="273" t="s">
        <v>161</v>
      </c>
    </row>
    <row r="144" spans="1:8" ht="12.75">
      <c r="A144" s="83">
        <v>69</v>
      </c>
      <c r="B144" s="229">
        <v>204</v>
      </c>
      <c r="C144" s="91" t="s">
        <v>518</v>
      </c>
      <c r="D144" s="101"/>
      <c r="E144" s="94"/>
      <c r="F144" s="331"/>
      <c r="G144" s="148" t="s">
        <v>519</v>
      </c>
      <c r="H144" s="102"/>
    </row>
    <row r="145" spans="1:8" ht="12.75">
      <c r="A145" s="83"/>
      <c r="B145" s="229"/>
      <c r="C145" s="83"/>
      <c r="D145" s="329">
        <v>35</v>
      </c>
      <c r="E145" s="93" t="s">
        <v>220</v>
      </c>
      <c r="F145" s="95"/>
      <c r="G145" s="148"/>
      <c r="H145" s="102"/>
    </row>
    <row r="146" spans="1:8" ht="12.75">
      <c r="A146" s="83">
        <v>70</v>
      </c>
      <c r="B146" s="229">
        <v>101</v>
      </c>
      <c r="C146" s="83" t="s">
        <v>520</v>
      </c>
      <c r="D146" s="329"/>
      <c r="E146" s="93" t="s">
        <v>521</v>
      </c>
      <c r="F146" s="95"/>
      <c r="G146" s="148"/>
      <c r="H146" s="102"/>
    </row>
    <row r="147" spans="1:8" ht="12.75">
      <c r="A147" s="83"/>
      <c r="B147" s="229"/>
      <c r="C147" s="83"/>
      <c r="D147" s="101"/>
      <c r="E147" s="330">
        <v>82</v>
      </c>
      <c r="F147" s="95" t="s">
        <v>220</v>
      </c>
      <c r="G147" s="148"/>
      <c r="H147" s="102"/>
    </row>
    <row r="148" spans="1:8" ht="12.75">
      <c r="A148" s="83">
        <v>71</v>
      </c>
      <c r="B148" s="229">
        <v>189</v>
      </c>
      <c r="C148" s="83" t="s">
        <v>522</v>
      </c>
      <c r="D148" s="101"/>
      <c r="E148" s="330"/>
      <c r="F148" s="95" t="s">
        <v>523</v>
      </c>
      <c r="G148" s="148"/>
      <c r="H148" s="102"/>
    </row>
    <row r="149" spans="1:8" ht="12.75">
      <c r="A149" s="83"/>
      <c r="B149" s="229"/>
      <c r="C149" s="83"/>
      <c r="D149" s="329">
        <v>36</v>
      </c>
      <c r="E149" s="93" t="s">
        <v>178</v>
      </c>
      <c r="F149" s="108"/>
      <c r="G149" s="148"/>
      <c r="H149" s="102"/>
    </row>
    <row r="150" spans="1:8" ht="12.75">
      <c r="A150" s="83">
        <v>72</v>
      </c>
      <c r="B150" s="229">
        <v>42</v>
      </c>
      <c r="C150" s="91" t="s">
        <v>524</v>
      </c>
      <c r="D150" s="329"/>
      <c r="E150" s="93" t="s">
        <v>525</v>
      </c>
      <c r="F150" s="95"/>
      <c r="G150" s="148"/>
      <c r="H150" s="102"/>
    </row>
    <row r="151" spans="1:8" ht="12.75">
      <c r="A151" s="83"/>
      <c r="B151" s="229"/>
      <c r="C151" s="83"/>
      <c r="D151" s="101"/>
      <c r="E151" s="102"/>
      <c r="F151" s="95"/>
      <c r="G151" s="331" t="s">
        <v>16</v>
      </c>
      <c r="H151" s="148" t="s">
        <v>16</v>
      </c>
    </row>
    <row r="152" spans="1:8" ht="12.75">
      <c r="A152" s="83">
        <v>73</v>
      </c>
      <c r="B152" s="229">
        <v>51</v>
      </c>
      <c r="C152" s="91" t="s">
        <v>526</v>
      </c>
      <c r="D152" s="101"/>
      <c r="E152" s="94"/>
      <c r="F152" s="108"/>
      <c r="G152" s="331"/>
      <c r="H152" s="148" t="s">
        <v>16</v>
      </c>
    </row>
    <row r="153" spans="1:8" ht="12.75">
      <c r="A153" s="83"/>
      <c r="B153" s="229"/>
      <c r="C153" s="83"/>
      <c r="D153" s="329">
        <v>37</v>
      </c>
      <c r="E153" s="93" t="s">
        <v>186</v>
      </c>
      <c r="F153" s="91"/>
      <c r="G153" s="148"/>
      <c r="H153" s="102"/>
    </row>
    <row r="154" spans="1:8" ht="12.75">
      <c r="A154" s="83">
        <v>74</v>
      </c>
      <c r="B154" s="229" t="s">
        <v>16</v>
      </c>
      <c r="C154" s="83" t="s">
        <v>15</v>
      </c>
      <c r="D154" s="329"/>
      <c r="E154" s="93" t="s">
        <v>16</v>
      </c>
      <c r="F154" s="91"/>
      <c r="G154" s="148"/>
      <c r="H154" s="102"/>
    </row>
    <row r="155" spans="1:8" ht="12.75">
      <c r="A155" s="83"/>
      <c r="B155" s="229"/>
      <c r="C155" s="83"/>
      <c r="D155" s="104"/>
      <c r="E155" s="330">
        <v>83</v>
      </c>
      <c r="F155" s="95" t="s">
        <v>186</v>
      </c>
      <c r="G155" s="148"/>
      <c r="H155" s="102"/>
    </row>
    <row r="156" spans="1:8" ht="12.75">
      <c r="A156" s="83">
        <v>75</v>
      </c>
      <c r="B156" s="229">
        <v>196</v>
      </c>
      <c r="C156" s="83" t="s">
        <v>527</v>
      </c>
      <c r="D156" s="104"/>
      <c r="E156" s="330"/>
      <c r="F156" s="95" t="s">
        <v>528</v>
      </c>
      <c r="G156" s="148"/>
      <c r="H156" s="102"/>
    </row>
    <row r="157" spans="1:8" ht="12.75">
      <c r="A157" s="83"/>
      <c r="B157" s="229"/>
      <c r="C157" s="83"/>
      <c r="D157" s="329">
        <v>38</v>
      </c>
      <c r="E157" s="93" t="s">
        <v>244</v>
      </c>
      <c r="F157" s="91"/>
      <c r="G157" s="148"/>
      <c r="H157" s="102"/>
    </row>
    <row r="158" spans="1:8" ht="12.75">
      <c r="A158" s="83">
        <v>76</v>
      </c>
      <c r="B158" s="229">
        <v>201</v>
      </c>
      <c r="C158" s="91" t="s">
        <v>529</v>
      </c>
      <c r="D158" s="329"/>
      <c r="E158" s="93" t="s">
        <v>26</v>
      </c>
      <c r="F158" s="91"/>
      <c r="G158" s="148"/>
      <c r="H158" s="102"/>
    </row>
    <row r="159" spans="1:8" ht="12.75">
      <c r="A159" s="83"/>
      <c r="B159" s="229"/>
      <c r="C159" s="83"/>
      <c r="D159" s="104"/>
      <c r="E159" s="93"/>
      <c r="F159" s="331">
        <v>106</v>
      </c>
      <c r="G159" s="273" t="s">
        <v>186</v>
      </c>
      <c r="H159" s="102"/>
    </row>
    <row r="160" spans="1:8" ht="12.75">
      <c r="A160" s="83">
        <v>77</v>
      </c>
      <c r="B160" s="229">
        <v>155</v>
      </c>
      <c r="C160" s="91" t="s">
        <v>530</v>
      </c>
      <c r="D160" s="101"/>
      <c r="E160" s="83"/>
      <c r="F160" s="331"/>
      <c r="G160" s="148" t="s">
        <v>531</v>
      </c>
      <c r="H160" s="102"/>
    </row>
    <row r="161" spans="1:8" ht="12.75">
      <c r="A161" s="83"/>
      <c r="B161" s="229"/>
      <c r="C161" s="102"/>
      <c r="D161" s="329">
        <v>39</v>
      </c>
      <c r="E161" s="93" t="s">
        <v>199</v>
      </c>
      <c r="F161" s="99"/>
      <c r="G161" s="148"/>
      <c r="H161" s="102"/>
    </row>
    <row r="162" spans="1:8" ht="12.75">
      <c r="A162" s="83">
        <v>78</v>
      </c>
      <c r="B162" s="229">
        <v>64</v>
      </c>
      <c r="C162" s="83" t="s">
        <v>532</v>
      </c>
      <c r="D162" s="329"/>
      <c r="E162" s="93" t="s">
        <v>26</v>
      </c>
      <c r="F162" s="99"/>
      <c r="G162" s="148"/>
      <c r="H162" s="102"/>
    </row>
    <row r="163" spans="1:8" ht="12.75">
      <c r="A163" s="83"/>
      <c r="B163" s="229"/>
      <c r="C163" s="83"/>
      <c r="D163" s="101"/>
      <c r="E163" s="330">
        <v>84</v>
      </c>
      <c r="F163" s="95" t="s">
        <v>199</v>
      </c>
      <c r="G163" s="148"/>
      <c r="H163" s="102"/>
    </row>
    <row r="164" spans="1:8" ht="12.75">
      <c r="A164" s="83">
        <v>79</v>
      </c>
      <c r="B164" s="229" t="s">
        <v>16</v>
      </c>
      <c r="C164" s="83" t="s">
        <v>15</v>
      </c>
      <c r="D164" s="101"/>
      <c r="E164" s="330"/>
      <c r="F164" s="95" t="s">
        <v>533</v>
      </c>
      <c r="G164" s="148"/>
      <c r="H164" s="102"/>
    </row>
    <row r="165" spans="1:8" ht="12.75">
      <c r="A165" s="83"/>
      <c r="B165" s="229"/>
      <c r="C165" s="83"/>
      <c r="D165" s="329">
        <v>40</v>
      </c>
      <c r="E165" s="93" t="s">
        <v>172</v>
      </c>
      <c r="F165" s="99"/>
      <c r="G165" s="148"/>
      <c r="H165" s="102"/>
    </row>
    <row r="166" spans="1:8" ht="12.75">
      <c r="A166" s="83">
        <v>80</v>
      </c>
      <c r="B166" s="229">
        <v>36</v>
      </c>
      <c r="C166" s="91" t="s">
        <v>534</v>
      </c>
      <c r="D166" s="329"/>
      <c r="E166" s="93" t="s">
        <v>16</v>
      </c>
      <c r="F166" s="99"/>
      <c r="G166" s="148"/>
      <c r="H166" s="102"/>
    </row>
    <row r="167" spans="1:8" ht="12.75">
      <c r="A167" s="83"/>
      <c r="B167" s="91"/>
      <c r="C167" s="102"/>
      <c r="D167" s="102"/>
      <c r="E167" s="102"/>
      <c r="F167" s="99"/>
      <c r="G167" s="148"/>
      <c r="H167" s="102"/>
    </row>
    <row r="168" spans="1:8" ht="12.75">
      <c r="A168" s="83">
        <v>81</v>
      </c>
      <c r="B168" s="229">
        <v>32</v>
      </c>
      <c r="C168" s="91" t="s">
        <v>535</v>
      </c>
      <c r="D168" s="101"/>
      <c r="E168" s="102"/>
      <c r="F168" s="108"/>
      <c r="G168" s="148"/>
      <c r="H168" s="102"/>
    </row>
    <row r="169" spans="1:8" ht="12.75">
      <c r="A169" s="83"/>
      <c r="B169" s="91"/>
      <c r="C169" s="102"/>
      <c r="D169" s="329">
        <v>41</v>
      </c>
      <c r="E169" s="93" t="s">
        <v>170</v>
      </c>
      <c r="F169" s="108"/>
      <c r="G169" s="148"/>
      <c r="H169" s="102"/>
    </row>
    <row r="170" spans="1:8" ht="12.75">
      <c r="A170" s="83">
        <v>82</v>
      </c>
      <c r="B170" s="229" t="s">
        <v>16</v>
      </c>
      <c r="C170" s="83" t="s">
        <v>15</v>
      </c>
      <c r="D170" s="329"/>
      <c r="E170" s="93" t="s">
        <v>16</v>
      </c>
      <c r="F170" s="99"/>
      <c r="G170" s="148"/>
      <c r="H170" s="102"/>
    </row>
    <row r="171" spans="1:8" ht="12.75">
      <c r="A171" s="83"/>
      <c r="B171" s="91"/>
      <c r="C171" s="102"/>
      <c r="D171" s="102"/>
      <c r="E171" s="330">
        <v>85</v>
      </c>
      <c r="F171" s="95" t="s">
        <v>170</v>
      </c>
      <c r="G171" s="148"/>
      <c r="H171" s="102"/>
    </row>
    <row r="172" spans="1:8" ht="12.75">
      <c r="A172" s="83">
        <v>83</v>
      </c>
      <c r="B172" s="229">
        <v>127</v>
      </c>
      <c r="C172" s="83" t="s">
        <v>536</v>
      </c>
      <c r="D172" s="104"/>
      <c r="E172" s="330"/>
      <c r="F172" s="95" t="s">
        <v>537</v>
      </c>
      <c r="G172" s="148"/>
      <c r="H172" s="102"/>
    </row>
    <row r="173" spans="1:8" ht="12.75">
      <c r="A173" s="83"/>
      <c r="B173" s="91"/>
      <c r="C173" s="83"/>
      <c r="D173" s="329">
        <v>42</v>
      </c>
      <c r="E173" s="93" t="s">
        <v>233</v>
      </c>
      <c r="F173" s="99"/>
      <c r="G173" s="148"/>
      <c r="H173" s="102"/>
    </row>
    <row r="174" spans="1:8" ht="12.75">
      <c r="A174" s="83">
        <v>84</v>
      </c>
      <c r="B174" s="229">
        <v>139</v>
      </c>
      <c r="C174" s="91" t="s">
        <v>538</v>
      </c>
      <c r="D174" s="329"/>
      <c r="E174" s="93" t="s">
        <v>539</v>
      </c>
      <c r="F174" s="99"/>
      <c r="G174" s="148"/>
      <c r="H174" s="102"/>
    </row>
    <row r="175" spans="1:8" ht="12.75">
      <c r="A175" s="83"/>
      <c r="B175" s="91"/>
      <c r="C175" s="83"/>
      <c r="D175" s="104"/>
      <c r="E175" s="83"/>
      <c r="F175" s="331">
        <v>107</v>
      </c>
      <c r="G175" s="273" t="s">
        <v>170</v>
      </c>
      <c r="H175" s="102"/>
    </row>
    <row r="176" spans="1:8" ht="12.75">
      <c r="A176" s="83">
        <v>85</v>
      </c>
      <c r="B176" s="229">
        <v>195</v>
      </c>
      <c r="C176" s="91" t="s">
        <v>540</v>
      </c>
      <c r="D176" s="104"/>
      <c r="E176" s="83"/>
      <c r="F176" s="331"/>
      <c r="G176" s="148" t="s">
        <v>541</v>
      </c>
      <c r="H176" s="102"/>
    </row>
    <row r="177" spans="1:8" ht="12.75">
      <c r="A177" s="83"/>
      <c r="B177" s="91"/>
      <c r="C177" s="83"/>
      <c r="D177" s="329">
        <v>43</v>
      </c>
      <c r="E177" s="93" t="s">
        <v>205</v>
      </c>
      <c r="F177" s="99"/>
      <c r="G177" s="148"/>
      <c r="H177" s="102"/>
    </row>
    <row r="178" spans="1:8" ht="12.75">
      <c r="A178" s="83">
        <v>86</v>
      </c>
      <c r="B178" s="229">
        <v>77</v>
      </c>
      <c r="C178" s="83" t="s">
        <v>542</v>
      </c>
      <c r="D178" s="329"/>
      <c r="E178" s="93" t="s">
        <v>26</v>
      </c>
      <c r="F178" s="99"/>
      <c r="G178" s="148"/>
      <c r="H178" s="102"/>
    </row>
    <row r="179" spans="1:8" ht="12.75">
      <c r="A179" s="83"/>
      <c r="B179" s="91"/>
      <c r="C179" s="83"/>
      <c r="D179" s="104"/>
      <c r="E179" s="330">
        <v>86</v>
      </c>
      <c r="F179" s="95" t="s">
        <v>177</v>
      </c>
      <c r="G179" s="148"/>
      <c r="H179" s="102"/>
    </row>
    <row r="180" spans="1:8" ht="12.75">
      <c r="A180" s="83">
        <v>87</v>
      </c>
      <c r="B180" s="229" t="s">
        <v>16</v>
      </c>
      <c r="C180" s="83" t="s">
        <v>15</v>
      </c>
      <c r="D180" s="104"/>
      <c r="E180" s="330"/>
      <c r="F180" s="95" t="s">
        <v>543</v>
      </c>
      <c r="G180" s="148"/>
      <c r="H180" s="102"/>
    </row>
    <row r="181" spans="1:8" ht="12.75">
      <c r="A181" s="83"/>
      <c r="B181" s="91"/>
      <c r="C181" s="83"/>
      <c r="D181" s="329">
        <v>44</v>
      </c>
      <c r="E181" s="93" t="s">
        <v>177</v>
      </c>
      <c r="F181" s="99"/>
      <c r="G181" s="148"/>
      <c r="H181" s="102"/>
    </row>
    <row r="182" spans="1:8" ht="12.75">
      <c r="A182" s="83">
        <v>88</v>
      </c>
      <c r="B182" s="229">
        <v>41</v>
      </c>
      <c r="C182" s="91" t="s">
        <v>544</v>
      </c>
      <c r="D182" s="329"/>
      <c r="E182" s="93" t="s">
        <v>16</v>
      </c>
      <c r="F182" s="99"/>
      <c r="G182" s="148"/>
      <c r="H182" s="102"/>
    </row>
    <row r="183" spans="1:8" ht="12.75">
      <c r="A183" s="83"/>
      <c r="B183" s="91"/>
      <c r="C183" s="83"/>
      <c r="D183" s="104"/>
      <c r="E183" s="83"/>
      <c r="F183" s="99"/>
      <c r="G183" s="331" t="s">
        <v>16</v>
      </c>
      <c r="H183" s="148" t="s">
        <v>16</v>
      </c>
    </row>
    <row r="184" spans="1:8" ht="12.75">
      <c r="A184" s="83">
        <v>89</v>
      </c>
      <c r="B184" s="229">
        <v>55</v>
      </c>
      <c r="C184" s="91" t="s">
        <v>437</v>
      </c>
      <c r="D184" s="104"/>
      <c r="E184" s="83"/>
      <c r="F184" s="99"/>
      <c r="G184" s="331"/>
      <c r="H184" s="148" t="s">
        <v>16</v>
      </c>
    </row>
    <row r="185" spans="1:8" ht="12.75">
      <c r="A185" s="83"/>
      <c r="B185" s="91"/>
      <c r="C185" s="83"/>
      <c r="D185" s="329">
        <v>45</v>
      </c>
      <c r="E185" s="93" t="s">
        <v>190</v>
      </c>
      <c r="F185" s="99"/>
      <c r="G185" s="148"/>
      <c r="H185" s="102"/>
    </row>
    <row r="186" spans="1:8" ht="12.75">
      <c r="A186" s="83">
        <v>90</v>
      </c>
      <c r="B186" s="229" t="s">
        <v>16</v>
      </c>
      <c r="C186" s="83" t="s">
        <v>15</v>
      </c>
      <c r="D186" s="329"/>
      <c r="E186" s="93" t="s">
        <v>16</v>
      </c>
      <c r="F186" s="99"/>
      <c r="G186" s="148"/>
      <c r="H186" s="102"/>
    </row>
    <row r="187" spans="1:8" ht="12.75">
      <c r="A187" s="83"/>
      <c r="B187" s="91"/>
      <c r="C187" s="83"/>
      <c r="D187" s="104"/>
      <c r="E187" s="330">
        <v>87</v>
      </c>
      <c r="F187" s="95" t="s">
        <v>201</v>
      </c>
      <c r="G187" s="148"/>
      <c r="H187" s="102"/>
    </row>
    <row r="188" spans="1:8" ht="12.75">
      <c r="A188" s="83">
        <v>91</v>
      </c>
      <c r="B188" s="229">
        <v>69</v>
      </c>
      <c r="C188" s="83" t="s">
        <v>545</v>
      </c>
      <c r="D188" s="104"/>
      <c r="E188" s="330"/>
      <c r="F188" s="95" t="s">
        <v>546</v>
      </c>
      <c r="G188" s="148"/>
      <c r="H188" s="102"/>
    </row>
    <row r="189" spans="1:8" ht="12.75">
      <c r="A189" s="83"/>
      <c r="B189" s="91"/>
      <c r="C189" s="83"/>
      <c r="D189" s="329">
        <v>46</v>
      </c>
      <c r="E189" s="93" t="s">
        <v>201</v>
      </c>
      <c r="F189" s="99"/>
      <c r="G189" s="148"/>
      <c r="H189" s="102"/>
    </row>
    <row r="190" spans="1:8" ht="12.75">
      <c r="A190" s="83">
        <v>92</v>
      </c>
      <c r="B190" s="229">
        <v>94</v>
      </c>
      <c r="C190" s="91" t="s">
        <v>547</v>
      </c>
      <c r="D190" s="329"/>
      <c r="E190" s="93" t="s">
        <v>548</v>
      </c>
      <c r="F190" s="99"/>
      <c r="G190" s="148"/>
      <c r="H190" s="102"/>
    </row>
    <row r="191" spans="1:8" ht="12.75">
      <c r="A191" s="83"/>
      <c r="B191" s="91"/>
      <c r="C191" s="83"/>
      <c r="D191" s="104"/>
      <c r="E191" s="83"/>
      <c r="F191" s="331">
        <v>108</v>
      </c>
      <c r="G191" s="273" t="s">
        <v>167</v>
      </c>
      <c r="H191" s="102"/>
    </row>
    <row r="192" spans="1:8" ht="12.75">
      <c r="A192" s="83">
        <v>93</v>
      </c>
      <c r="B192" s="229">
        <v>87</v>
      </c>
      <c r="C192" s="91" t="s">
        <v>549</v>
      </c>
      <c r="D192" s="104"/>
      <c r="E192" s="83"/>
      <c r="F192" s="331"/>
      <c r="G192" s="148" t="s">
        <v>550</v>
      </c>
      <c r="H192" s="102"/>
    </row>
    <row r="193" spans="1:8" ht="12.75">
      <c r="A193" s="83"/>
      <c r="B193" s="91"/>
      <c r="C193" s="83"/>
      <c r="D193" s="329">
        <v>47</v>
      </c>
      <c r="E193" s="93" t="s">
        <v>213</v>
      </c>
      <c r="F193" s="99"/>
      <c r="G193" s="148"/>
      <c r="H193" s="102"/>
    </row>
    <row r="194" spans="1:8" ht="12.75">
      <c r="A194" s="83">
        <v>94</v>
      </c>
      <c r="B194" s="229">
        <v>148</v>
      </c>
      <c r="C194" s="83" t="s">
        <v>551</v>
      </c>
      <c r="D194" s="329"/>
      <c r="E194" s="93" t="s">
        <v>552</v>
      </c>
      <c r="F194" s="99"/>
      <c r="G194" s="148"/>
      <c r="H194" s="102"/>
    </row>
    <row r="195" spans="1:8" ht="12.75">
      <c r="A195" s="83"/>
      <c r="B195" s="91"/>
      <c r="C195" s="83"/>
      <c r="D195" s="104"/>
      <c r="E195" s="330">
        <v>88</v>
      </c>
      <c r="F195" s="95" t="s">
        <v>167</v>
      </c>
      <c r="G195" s="148"/>
      <c r="H195" s="102"/>
    </row>
    <row r="196" spans="1:8" ht="12.75">
      <c r="A196" s="83">
        <v>95</v>
      </c>
      <c r="B196" s="229" t="s">
        <v>16</v>
      </c>
      <c r="C196" s="83" t="s">
        <v>15</v>
      </c>
      <c r="D196" s="104"/>
      <c r="E196" s="330"/>
      <c r="F196" s="95" t="s">
        <v>553</v>
      </c>
      <c r="G196" s="148"/>
      <c r="H196" s="102"/>
    </row>
    <row r="197" spans="1:8" ht="12.75">
      <c r="A197" s="83"/>
      <c r="B197" s="91"/>
      <c r="C197" s="83"/>
      <c r="D197" s="329">
        <v>48</v>
      </c>
      <c r="E197" s="93" t="s">
        <v>167</v>
      </c>
      <c r="F197" s="99"/>
      <c r="G197" s="148"/>
      <c r="H197" s="102"/>
    </row>
    <row r="198" spans="1:6" ht="12.75">
      <c r="A198" s="83">
        <v>96</v>
      </c>
      <c r="B198" s="229">
        <v>29</v>
      </c>
      <c r="C198" s="91" t="s">
        <v>554</v>
      </c>
      <c r="D198" s="329"/>
      <c r="E198" s="93" t="s">
        <v>16</v>
      </c>
      <c r="F198" s="99"/>
    </row>
    <row r="199" spans="1:8" ht="25.5">
      <c r="A199" s="333" t="s">
        <v>64</v>
      </c>
      <c r="B199" s="333"/>
      <c r="C199" s="333"/>
      <c r="D199" s="333"/>
      <c r="E199" s="333"/>
      <c r="F199" s="333"/>
      <c r="G199" s="333"/>
      <c r="H199" s="333"/>
    </row>
    <row r="200" spans="1:8" ht="18.75">
      <c r="A200" s="334" t="s">
        <v>423</v>
      </c>
      <c r="B200" s="334"/>
      <c r="C200" s="334"/>
      <c r="D200" s="334"/>
      <c r="E200" s="334"/>
      <c r="F200" s="334"/>
      <c r="G200" s="334"/>
      <c r="H200" s="334"/>
    </row>
    <row r="201" spans="3:8" ht="15.75">
      <c r="C201" s="79"/>
      <c r="D201" s="82"/>
      <c r="F201" s="76"/>
      <c r="H201" s="76" t="s">
        <v>424</v>
      </c>
    </row>
    <row r="202" spans="1:8" ht="15.75">
      <c r="A202" s="83">
        <v>97</v>
      </c>
      <c r="B202" s="229">
        <v>25</v>
      </c>
      <c r="C202" s="91" t="s">
        <v>555</v>
      </c>
      <c r="D202" s="83"/>
      <c r="E202" s="83"/>
      <c r="F202" s="91"/>
      <c r="H202" s="118" t="s">
        <v>556</v>
      </c>
    </row>
    <row r="203" spans="1:6" ht="12.75">
      <c r="A203" s="83"/>
      <c r="C203" s="83"/>
      <c r="D203" s="329">
        <v>49</v>
      </c>
      <c r="E203" s="93" t="s">
        <v>164</v>
      </c>
      <c r="F203" s="91"/>
    </row>
    <row r="204" spans="1:8" ht="12.75">
      <c r="A204" s="83">
        <v>98</v>
      </c>
      <c r="B204" s="229" t="s">
        <v>16</v>
      </c>
      <c r="C204" s="83" t="s">
        <v>15</v>
      </c>
      <c r="D204" s="329"/>
      <c r="E204" s="93" t="s">
        <v>16</v>
      </c>
      <c r="F204" s="91"/>
      <c r="H204" s="147"/>
    </row>
    <row r="205" spans="1:8" ht="12.75">
      <c r="A205" s="83"/>
      <c r="C205" s="83"/>
      <c r="D205" s="101"/>
      <c r="E205" s="330">
        <v>89</v>
      </c>
      <c r="F205" s="95" t="s">
        <v>164</v>
      </c>
      <c r="G205" s="148"/>
      <c r="H205" s="102"/>
    </row>
    <row r="206" spans="1:8" ht="12.75">
      <c r="A206" s="83">
        <v>99</v>
      </c>
      <c r="B206" s="229">
        <v>108</v>
      </c>
      <c r="C206" s="83" t="s">
        <v>557</v>
      </c>
      <c r="D206" s="101"/>
      <c r="E206" s="330"/>
      <c r="F206" s="95" t="s">
        <v>558</v>
      </c>
      <c r="G206" s="148"/>
      <c r="H206" s="102"/>
    </row>
    <row r="207" spans="1:8" ht="12.75">
      <c r="A207" s="83"/>
      <c r="C207" s="83"/>
      <c r="D207" s="329">
        <v>50</v>
      </c>
      <c r="E207" s="93" t="s">
        <v>224</v>
      </c>
      <c r="F207" s="95"/>
      <c r="G207" s="148"/>
      <c r="H207" s="102"/>
    </row>
    <row r="208" spans="1:8" ht="12.75">
      <c r="A208" s="83">
        <v>100</v>
      </c>
      <c r="B208" s="229">
        <v>122</v>
      </c>
      <c r="C208" s="91" t="s">
        <v>559</v>
      </c>
      <c r="D208" s="329"/>
      <c r="E208" s="93" t="s">
        <v>560</v>
      </c>
      <c r="F208" s="95"/>
      <c r="G208" s="148"/>
      <c r="H208" s="102"/>
    </row>
    <row r="209" spans="1:8" ht="12.75">
      <c r="A209" s="83"/>
      <c r="C209" s="83"/>
      <c r="D209" s="101"/>
      <c r="E209" s="94"/>
      <c r="F209" s="331">
        <v>109</v>
      </c>
      <c r="G209" s="273" t="s">
        <v>188</v>
      </c>
      <c r="H209" s="102"/>
    </row>
    <row r="210" spans="1:8" ht="12.75">
      <c r="A210" s="83">
        <v>101</v>
      </c>
      <c r="B210" s="229">
        <v>142</v>
      </c>
      <c r="C210" s="91" t="s">
        <v>561</v>
      </c>
      <c r="D210" s="101"/>
      <c r="E210" s="94"/>
      <c r="F210" s="331"/>
      <c r="G210" s="148" t="s">
        <v>562</v>
      </c>
      <c r="H210" s="102"/>
    </row>
    <row r="211" spans="1:8" ht="12.75">
      <c r="A211" s="83"/>
      <c r="C211" s="83"/>
      <c r="D211" s="329">
        <v>51</v>
      </c>
      <c r="E211" s="93" t="s">
        <v>299</v>
      </c>
      <c r="F211" s="95"/>
      <c r="G211" s="148"/>
      <c r="H211" s="102"/>
    </row>
    <row r="212" spans="1:8" ht="12.75">
      <c r="A212" s="83">
        <v>102</v>
      </c>
      <c r="B212" s="229">
        <v>205</v>
      </c>
      <c r="C212" s="83" t="s">
        <v>563</v>
      </c>
      <c r="D212" s="329"/>
      <c r="E212" s="93" t="s">
        <v>564</v>
      </c>
      <c r="F212" s="95"/>
      <c r="G212" s="148"/>
      <c r="H212" s="102"/>
    </row>
    <row r="213" spans="1:8" ht="12.75">
      <c r="A213" s="83"/>
      <c r="C213" s="83"/>
      <c r="D213" s="101"/>
      <c r="E213" s="330">
        <v>90</v>
      </c>
      <c r="F213" s="95" t="s">
        <v>188</v>
      </c>
      <c r="G213" s="148"/>
      <c r="H213" s="102"/>
    </row>
    <row r="214" spans="1:8" ht="12.75">
      <c r="A214" s="83">
        <v>103</v>
      </c>
      <c r="B214" s="229" t="s">
        <v>16</v>
      </c>
      <c r="C214" s="83" t="s">
        <v>15</v>
      </c>
      <c r="D214" s="101"/>
      <c r="E214" s="330"/>
      <c r="F214" s="95" t="s">
        <v>565</v>
      </c>
      <c r="G214" s="148"/>
      <c r="H214" s="102"/>
    </row>
    <row r="215" spans="1:8" ht="12.75">
      <c r="A215" s="83"/>
      <c r="C215" s="83"/>
      <c r="D215" s="329">
        <v>52</v>
      </c>
      <c r="E215" s="93" t="s">
        <v>188</v>
      </c>
      <c r="F215" s="108"/>
      <c r="G215" s="148"/>
      <c r="H215" s="102"/>
    </row>
    <row r="216" spans="1:8" ht="12.75">
      <c r="A216" s="83">
        <v>104</v>
      </c>
      <c r="B216" s="229">
        <v>53</v>
      </c>
      <c r="C216" s="91" t="s">
        <v>566</v>
      </c>
      <c r="D216" s="329"/>
      <c r="E216" s="93" t="s">
        <v>16</v>
      </c>
      <c r="F216" s="95"/>
      <c r="G216" s="148"/>
      <c r="H216" s="102"/>
    </row>
    <row r="217" spans="1:8" ht="12.75">
      <c r="A217" s="83"/>
      <c r="C217" s="83"/>
      <c r="D217" s="101"/>
      <c r="E217" s="102"/>
      <c r="F217" s="95"/>
      <c r="G217" s="331" t="s">
        <v>16</v>
      </c>
      <c r="H217" s="148" t="s">
        <v>16</v>
      </c>
    </row>
    <row r="218" spans="1:8" ht="12.75">
      <c r="A218" s="83">
        <v>105</v>
      </c>
      <c r="B218" s="229">
        <v>54</v>
      </c>
      <c r="C218" s="91" t="s">
        <v>567</v>
      </c>
      <c r="D218" s="101"/>
      <c r="E218" s="94"/>
      <c r="F218" s="108"/>
      <c r="G218" s="331"/>
      <c r="H218" s="148" t="s">
        <v>16</v>
      </c>
    </row>
    <row r="219" spans="1:8" ht="12.75">
      <c r="A219" s="83"/>
      <c r="C219" s="83"/>
      <c r="D219" s="329">
        <v>53</v>
      </c>
      <c r="E219" s="93" t="s">
        <v>189</v>
      </c>
      <c r="F219" s="91"/>
      <c r="G219" s="148"/>
      <c r="H219" s="102"/>
    </row>
    <row r="220" spans="1:8" ht="12.75">
      <c r="A220" s="83">
        <v>106</v>
      </c>
      <c r="B220" s="229" t="s">
        <v>16</v>
      </c>
      <c r="C220" s="83" t="s">
        <v>15</v>
      </c>
      <c r="D220" s="329"/>
      <c r="E220" s="93" t="s">
        <v>16</v>
      </c>
      <c r="F220" s="91"/>
      <c r="G220" s="148"/>
      <c r="H220" s="102"/>
    </row>
    <row r="221" spans="1:8" ht="12.75">
      <c r="A221" s="83"/>
      <c r="C221" s="83"/>
      <c r="D221" s="104"/>
      <c r="E221" s="330">
        <v>91</v>
      </c>
      <c r="F221" s="95" t="s">
        <v>215</v>
      </c>
      <c r="G221" s="148"/>
      <c r="H221" s="102"/>
    </row>
    <row r="222" spans="1:8" ht="12.75">
      <c r="A222" s="83">
        <v>107</v>
      </c>
      <c r="B222" s="229">
        <v>89</v>
      </c>
      <c r="C222" s="83" t="s">
        <v>568</v>
      </c>
      <c r="D222" s="104"/>
      <c r="E222" s="330"/>
      <c r="F222" s="95" t="s">
        <v>569</v>
      </c>
      <c r="G222" s="148"/>
      <c r="H222" s="102"/>
    </row>
    <row r="223" spans="1:8" ht="12.75">
      <c r="A223" s="83"/>
      <c r="C223" s="83"/>
      <c r="D223" s="329">
        <v>54</v>
      </c>
      <c r="E223" s="93" t="s">
        <v>215</v>
      </c>
      <c r="F223" s="91"/>
      <c r="G223" s="148"/>
      <c r="H223" s="102"/>
    </row>
    <row r="224" spans="1:8" ht="12.75">
      <c r="A224" s="83">
        <v>108</v>
      </c>
      <c r="B224" s="229">
        <v>191</v>
      </c>
      <c r="C224" s="91" t="s">
        <v>570</v>
      </c>
      <c r="D224" s="329"/>
      <c r="E224" s="93" t="s">
        <v>571</v>
      </c>
      <c r="F224" s="91"/>
      <c r="G224" s="148"/>
      <c r="H224" s="102"/>
    </row>
    <row r="225" spans="1:8" ht="12.75">
      <c r="A225" s="83"/>
      <c r="C225" s="83"/>
      <c r="D225" s="104"/>
      <c r="E225" s="93"/>
      <c r="F225" s="331">
        <v>110</v>
      </c>
      <c r="G225" s="273" t="s">
        <v>168</v>
      </c>
      <c r="H225" s="102"/>
    </row>
    <row r="226" spans="1:8" ht="12.75">
      <c r="A226" s="83">
        <v>109</v>
      </c>
      <c r="B226" s="229">
        <v>202</v>
      </c>
      <c r="C226" s="91" t="s">
        <v>572</v>
      </c>
      <c r="D226" s="101"/>
      <c r="E226" s="83"/>
      <c r="F226" s="331"/>
      <c r="G226" s="148" t="s">
        <v>573</v>
      </c>
      <c r="H226" s="102"/>
    </row>
    <row r="227" spans="1:8" ht="12.75">
      <c r="A227" s="83"/>
      <c r="C227" s="102"/>
      <c r="D227" s="329">
        <v>55</v>
      </c>
      <c r="E227" s="93" t="s">
        <v>200</v>
      </c>
      <c r="F227" s="99"/>
      <c r="G227" s="148"/>
      <c r="H227" s="102"/>
    </row>
    <row r="228" spans="1:8" ht="12.75">
      <c r="A228" s="83">
        <v>110</v>
      </c>
      <c r="B228" s="229">
        <v>68</v>
      </c>
      <c r="C228" s="83" t="s">
        <v>574</v>
      </c>
      <c r="D228" s="329"/>
      <c r="E228" s="93" t="s">
        <v>575</v>
      </c>
      <c r="F228" s="99"/>
      <c r="G228" s="148"/>
      <c r="H228" s="102"/>
    </row>
    <row r="229" spans="1:8" ht="12.75">
      <c r="A229" s="83"/>
      <c r="C229" s="83"/>
      <c r="D229" s="101"/>
      <c r="E229" s="330">
        <v>92</v>
      </c>
      <c r="F229" s="95" t="s">
        <v>168</v>
      </c>
      <c r="G229" s="148"/>
      <c r="H229" s="102"/>
    </row>
    <row r="230" spans="1:8" ht="12.75">
      <c r="A230" s="83">
        <v>111</v>
      </c>
      <c r="B230" s="229" t="s">
        <v>16</v>
      </c>
      <c r="C230" s="83" t="s">
        <v>15</v>
      </c>
      <c r="D230" s="101"/>
      <c r="E230" s="330"/>
      <c r="F230" s="95" t="s">
        <v>576</v>
      </c>
      <c r="G230" s="148"/>
      <c r="H230" s="102"/>
    </row>
    <row r="231" spans="1:8" ht="12.75">
      <c r="A231" s="83"/>
      <c r="C231" s="83"/>
      <c r="D231" s="329">
        <v>56</v>
      </c>
      <c r="E231" s="93" t="s">
        <v>168</v>
      </c>
      <c r="F231" s="99"/>
      <c r="G231" s="148"/>
      <c r="H231" s="102"/>
    </row>
    <row r="232" spans="1:8" ht="12.75">
      <c r="A232" s="83">
        <v>112</v>
      </c>
      <c r="B232" s="229">
        <v>30</v>
      </c>
      <c r="C232" s="91" t="s">
        <v>577</v>
      </c>
      <c r="D232" s="329"/>
      <c r="E232" s="93" t="s">
        <v>16</v>
      </c>
      <c r="F232" s="99"/>
      <c r="G232" s="148"/>
      <c r="H232" s="102"/>
    </row>
    <row r="233" spans="1:8" ht="12.75">
      <c r="A233" s="83"/>
      <c r="B233" s="83"/>
      <c r="C233" s="102"/>
      <c r="D233" s="102"/>
      <c r="E233" s="102"/>
      <c r="F233" s="99"/>
      <c r="G233" s="148"/>
      <c r="H233" s="102"/>
    </row>
    <row r="234" spans="1:8" ht="12.75">
      <c r="A234" s="83">
        <v>113</v>
      </c>
      <c r="B234" s="229">
        <v>24</v>
      </c>
      <c r="C234" s="91" t="s">
        <v>578</v>
      </c>
      <c r="D234" s="101"/>
      <c r="E234" s="102"/>
      <c r="F234" s="108"/>
      <c r="G234" s="148"/>
      <c r="H234" s="102"/>
    </row>
    <row r="235" spans="1:8" ht="12.75">
      <c r="A235" s="83"/>
      <c r="B235" s="83"/>
      <c r="C235" s="102"/>
      <c r="D235" s="329">
        <v>57</v>
      </c>
      <c r="E235" s="93" t="s">
        <v>163</v>
      </c>
      <c r="F235" s="108"/>
      <c r="G235" s="148"/>
      <c r="H235" s="102"/>
    </row>
    <row r="236" spans="1:8" ht="12.75">
      <c r="A236" s="83">
        <v>114</v>
      </c>
      <c r="B236" s="229" t="s">
        <v>16</v>
      </c>
      <c r="C236" s="83" t="s">
        <v>15</v>
      </c>
      <c r="D236" s="329"/>
      <c r="E236" s="93" t="s">
        <v>16</v>
      </c>
      <c r="F236" s="99"/>
      <c r="G236" s="148"/>
      <c r="H236" s="102"/>
    </row>
    <row r="237" spans="1:8" ht="12.75">
      <c r="A237" s="83"/>
      <c r="B237" s="83"/>
      <c r="C237" s="102"/>
      <c r="D237" s="102"/>
      <c r="E237" s="330">
        <v>93</v>
      </c>
      <c r="F237" s="95" t="s">
        <v>163</v>
      </c>
      <c r="G237" s="148"/>
      <c r="H237" s="102"/>
    </row>
    <row r="238" spans="1:8" ht="12.75">
      <c r="A238" s="83">
        <v>115</v>
      </c>
      <c r="B238" s="229">
        <v>188</v>
      </c>
      <c r="C238" s="83" t="s">
        <v>579</v>
      </c>
      <c r="D238" s="104"/>
      <c r="E238" s="330"/>
      <c r="F238" s="95" t="s">
        <v>580</v>
      </c>
      <c r="G238" s="148"/>
      <c r="H238" s="102"/>
    </row>
    <row r="239" spans="1:8" ht="12.75">
      <c r="A239" s="83"/>
      <c r="B239" s="83"/>
      <c r="C239" s="83"/>
      <c r="D239" s="329">
        <v>58</v>
      </c>
      <c r="E239" s="93" t="s">
        <v>216</v>
      </c>
      <c r="F239" s="99"/>
      <c r="G239" s="148"/>
      <c r="H239" s="102"/>
    </row>
    <row r="240" spans="1:8" ht="12.75">
      <c r="A240" s="83">
        <v>116</v>
      </c>
      <c r="B240" s="229">
        <v>90</v>
      </c>
      <c r="C240" s="91" t="s">
        <v>581</v>
      </c>
      <c r="D240" s="329"/>
      <c r="E240" s="93" t="s">
        <v>582</v>
      </c>
      <c r="F240" s="99"/>
      <c r="G240" s="148"/>
      <c r="H240" s="102"/>
    </row>
    <row r="241" spans="1:8" ht="12.75">
      <c r="A241" s="83"/>
      <c r="B241" s="83"/>
      <c r="C241" s="83"/>
      <c r="D241" s="104"/>
      <c r="E241" s="83"/>
      <c r="F241" s="331">
        <v>111</v>
      </c>
      <c r="G241" s="273" t="s">
        <v>163</v>
      </c>
      <c r="H241" s="102"/>
    </row>
    <row r="242" spans="1:8" ht="12.75">
      <c r="A242" s="83">
        <v>117</v>
      </c>
      <c r="B242" s="229">
        <v>104</v>
      </c>
      <c r="C242" s="91" t="s">
        <v>583</v>
      </c>
      <c r="D242" s="104"/>
      <c r="E242" s="83"/>
      <c r="F242" s="331"/>
      <c r="G242" s="148" t="s">
        <v>584</v>
      </c>
      <c r="H242" s="102"/>
    </row>
    <row r="243" spans="1:8" ht="12.75">
      <c r="A243" s="83"/>
      <c r="B243" s="83"/>
      <c r="C243" s="83"/>
      <c r="D243" s="329">
        <v>59</v>
      </c>
      <c r="E243" s="93" t="s">
        <v>223</v>
      </c>
      <c r="F243" s="99"/>
      <c r="G243" s="148"/>
      <c r="H243" s="102"/>
    </row>
    <row r="244" spans="1:8" ht="12.75">
      <c r="A244" s="83">
        <v>118</v>
      </c>
      <c r="B244" s="229">
        <v>193</v>
      </c>
      <c r="C244" s="83" t="s">
        <v>585</v>
      </c>
      <c r="D244" s="329"/>
      <c r="E244" s="93" t="s">
        <v>586</v>
      </c>
      <c r="F244" s="99"/>
      <c r="G244" s="148"/>
      <c r="H244" s="102"/>
    </row>
    <row r="245" spans="1:8" ht="12.75">
      <c r="A245" s="83"/>
      <c r="B245" s="83"/>
      <c r="C245" s="83"/>
      <c r="D245" s="104"/>
      <c r="E245" s="330">
        <v>94</v>
      </c>
      <c r="F245" s="95" t="s">
        <v>175</v>
      </c>
      <c r="G245" s="148"/>
      <c r="H245" s="102"/>
    </row>
    <row r="246" spans="1:8" ht="12.75">
      <c r="A246" s="83">
        <v>119</v>
      </c>
      <c r="B246" s="229" t="s">
        <v>16</v>
      </c>
      <c r="C246" s="83" t="s">
        <v>15</v>
      </c>
      <c r="D246" s="104"/>
      <c r="E246" s="330"/>
      <c r="F246" s="95" t="s">
        <v>587</v>
      </c>
      <c r="G246" s="148"/>
      <c r="H246" s="102"/>
    </row>
    <row r="247" spans="1:8" ht="12.75">
      <c r="A247" s="83"/>
      <c r="B247" s="83"/>
      <c r="C247" s="83"/>
      <c r="D247" s="329">
        <v>60</v>
      </c>
      <c r="E247" s="93" t="s">
        <v>175</v>
      </c>
      <c r="F247" s="99"/>
      <c r="G247" s="148"/>
      <c r="H247" s="102"/>
    </row>
    <row r="248" spans="1:8" ht="12.75">
      <c r="A248" s="83">
        <v>120</v>
      </c>
      <c r="B248" s="229">
        <v>39</v>
      </c>
      <c r="C248" s="91" t="s">
        <v>588</v>
      </c>
      <c r="D248" s="329"/>
      <c r="E248" s="93" t="s">
        <v>16</v>
      </c>
      <c r="F248" s="99"/>
      <c r="G248" s="148"/>
      <c r="H248" s="102"/>
    </row>
    <row r="249" spans="1:8" ht="12.75">
      <c r="A249" s="83"/>
      <c r="B249" s="83"/>
      <c r="C249" s="83"/>
      <c r="D249" s="104"/>
      <c r="E249" s="83"/>
      <c r="F249" s="99"/>
      <c r="G249" s="331" t="s">
        <v>16</v>
      </c>
      <c r="H249" s="148" t="s">
        <v>16</v>
      </c>
    </row>
    <row r="250" spans="1:8" ht="12.75">
      <c r="A250" s="83">
        <v>121</v>
      </c>
      <c r="B250" s="229">
        <v>49</v>
      </c>
      <c r="C250" s="91" t="s">
        <v>589</v>
      </c>
      <c r="D250" s="104"/>
      <c r="E250" s="83"/>
      <c r="F250" s="99"/>
      <c r="G250" s="331"/>
      <c r="H250" s="148" t="s">
        <v>16</v>
      </c>
    </row>
    <row r="251" spans="1:8" ht="12.75">
      <c r="A251" s="83"/>
      <c r="B251" s="83"/>
      <c r="C251" s="83"/>
      <c r="D251" s="329">
        <v>61</v>
      </c>
      <c r="E251" s="93" t="s">
        <v>184</v>
      </c>
      <c r="F251" s="99"/>
      <c r="G251" s="148"/>
      <c r="H251" s="102"/>
    </row>
    <row r="252" spans="1:8" ht="12.75">
      <c r="A252" s="83">
        <v>122</v>
      </c>
      <c r="B252" s="229">
        <v>190</v>
      </c>
      <c r="C252" s="83" t="s">
        <v>590</v>
      </c>
      <c r="D252" s="329"/>
      <c r="E252" s="93" t="s">
        <v>460</v>
      </c>
      <c r="F252" s="99"/>
      <c r="G252" s="148"/>
      <c r="H252" s="102"/>
    </row>
    <row r="253" spans="1:8" ht="12.75">
      <c r="A253" s="83"/>
      <c r="B253" s="83"/>
      <c r="C253" s="83"/>
      <c r="D253" s="104"/>
      <c r="E253" s="330">
        <v>95</v>
      </c>
      <c r="F253" s="95" t="s">
        <v>184</v>
      </c>
      <c r="G253" s="148"/>
      <c r="H253" s="102"/>
    </row>
    <row r="254" spans="1:8" ht="12.75">
      <c r="A254" s="83">
        <v>123</v>
      </c>
      <c r="B254" s="229">
        <v>98</v>
      </c>
      <c r="C254" s="83" t="s">
        <v>591</v>
      </c>
      <c r="D254" s="104"/>
      <c r="E254" s="330"/>
      <c r="F254" s="95" t="s">
        <v>592</v>
      </c>
      <c r="G254" s="148"/>
      <c r="H254" s="102"/>
    </row>
    <row r="255" spans="1:8" ht="12.75">
      <c r="A255" s="83"/>
      <c r="B255" s="83"/>
      <c r="C255" s="83"/>
      <c r="D255" s="329">
        <v>62</v>
      </c>
      <c r="E255" s="93" t="s">
        <v>194</v>
      </c>
      <c r="F255" s="99"/>
      <c r="G255" s="148"/>
      <c r="H255" s="102"/>
    </row>
    <row r="256" spans="1:8" ht="12.75">
      <c r="A256" s="83">
        <v>124</v>
      </c>
      <c r="B256" s="229">
        <v>59</v>
      </c>
      <c r="C256" s="91" t="s">
        <v>593</v>
      </c>
      <c r="D256" s="329"/>
      <c r="E256" s="93" t="s">
        <v>594</v>
      </c>
      <c r="F256" s="99"/>
      <c r="G256" s="148"/>
      <c r="H256" s="102"/>
    </row>
    <row r="257" spans="1:8" ht="12.75">
      <c r="A257" s="83"/>
      <c r="B257" s="83"/>
      <c r="C257" s="83"/>
      <c r="D257" s="104"/>
      <c r="E257" s="83"/>
      <c r="F257" s="331">
        <v>112</v>
      </c>
      <c r="G257" s="273" t="s">
        <v>184</v>
      </c>
      <c r="H257" s="102"/>
    </row>
    <row r="258" spans="1:8" ht="12.75">
      <c r="A258" s="83">
        <v>125</v>
      </c>
      <c r="B258" s="229">
        <v>194</v>
      </c>
      <c r="C258" s="91" t="s">
        <v>595</v>
      </c>
      <c r="D258" s="104"/>
      <c r="E258" s="83"/>
      <c r="F258" s="331"/>
      <c r="G258" s="148" t="s">
        <v>596</v>
      </c>
      <c r="H258" s="102"/>
    </row>
    <row r="259" spans="1:8" ht="12.75">
      <c r="A259" s="83"/>
      <c r="B259" s="83"/>
      <c r="C259" s="83"/>
      <c r="D259" s="329">
        <v>63</v>
      </c>
      <c r="E259" s="93" t="s">
        <v>212</v>
      </c>
      <c r="F259" s="99"/>
      <c r="G259" s="148"/>
      <c r="H259" s="102"/>
    </row>
    <row r="260" spans="1:8" ht="12.75">
      <c r="A260" s="83">
        <v>126</v>
      </c>
      <c r="B260" s="229">
        <v>86</v>
      </c>
      <c r="C260" s="83" t="s">
        <v>597</v>
      </c>
      <c r="D260" s="329"/>
      <c r="E260" s="93" t="s">
        <v>598</v>
      </c>
      <c r="F260" s="99"/>
      <c r="G260" s="148"/>
      <c r="H260" s="102"/>
    </row>
    <row r="261" spans="1:8" ht="12.75">
      <c r="A261" s="83"/>
      <c r="B261" s="83"/>
      <c r="C261" s="83"/>
      <c r="D261" s="104"/>
      <c r="E261" s="330">
        <v>96</v>
      </c>
      <c r="F261" s="95" t="s">
        <v>212</v>
      </c>
      <c r="G261" s="148"/>
      <c r="H261" s="102"/>
    </row>
    <row r="262" spans="1:8" ht="12.75">
      <c r="A262" s="83">
        <v>127</v>
      </c>
      <c r="B262" s="229" t="s">
        <v>16</v>
      </c>
      <c r="C262" s="83" t="s">
        <v>15</v>
      </c>
      <c r="D262" s="104"/>
      <c r="E262" s="330"/>
      <c r="F262" s="95" t="s">
        <v>599</v>
      </c>
      <c r="G262" s="148"/>
      <c r="H262" s="102"/>
    </row>
    <row r="263" spans="1:8" ht="12.75">
      <c r="A263" s="83"/>
      <c r="B263" s="83"/>
      <c r="C263" s="83"/>
      <c r="D263" s="329">
        <v>64</v>
      </c>
      <c r="E263" s="93" t="s">
        <v>160</v>
      </c>
      <c r="F263" s="99"/>
      <c r="G263" s="148"/>
      <c r="H263" s="102"/>
    </row>
    <row r="264" spans="1:8" ht="12.75">
      <c r="A264" s="83">
        <v>128</v>
      </c>
      <c r="B264" s="229">
        <v>20</v>
      </c>
      <c r="C264" s="91" t="s">
        <v>600</v>
      </c>
      <c r="D264" s="329"/>
      <c r="E264" s="93" t="s">
        <v>16</v>
      </c>
      <c r="F264" s="99"/>
      <c r="G264" s="148"/>
      <c r="H264" s="102"/>
    </row>
  </sheetData>
  <sheetProtection sheet="1" formatCells="0" formatColumns="0" formatRows="0" insertColumns="0" insertRows="0" deleteColumns="0" deleteRows="0" sort="0" autoFilter="0" pivotTables="0"/>
  <mergeCells count="129">
    <mergeCell ref="A1:H1"/>
    <mergeCell ref="A2:H2"/>
    <mergeCell ref="A67:H67"/>
    <mergeCell ref="A68:H68"/>
    <mergeCell ref="G19:G20"/>
    <mergeCell ref="G51:G52"/>
    <mergeCell ref="D13:D14"/>
    <mergeCell ref="D37:D38"/>
    <mergeCell ref="D33:D34"/>
    <mergeCell ref="D29:D30"/>
    <mergeCell ref="G151:G152"/>
    <mergeCell ref="G183:G184"/>
    <mergeCell ref="G217:G218"/>
    <mergeCell ref="G249:G250"/>
    <mergeCell ref="A199:H199"/>
    <mergeCell ref="A200:H200"/>
    <mergeCell ref="F159:F160"/>
    <mergeCell ref="D161:D162"/>
    <mergeCell ref="E163:E164"/>
    <mergeCell ref="D165:D166"/>
    <mergeCell ref="G85:G86"/>
    <mergeCell ref="G117:G118"/>
    <mergeCell ref="E129:E130"/>
    <mergeCell ref="D131:D132"/>
    <mergeCell ref="E121:E122"/>
    <mergeCell ref="D123:D124"/>
    <mergeCell ref="F125:F126"/>
    <mergeCell ref="D127:D128"/>
    <mergeCell ref="D111:D112"/>
    <mergeCell ref="E113:E114"/>
    <mergeCell ref="D115:D116"/>
    <mergeCell ref="D119:D120"/>
    <mergeCell ref="D103:D104"/>
    <mergeCell ref="E105:E106"/>
    <mergeCell ref="D107:D108"/>
    <mergeCell ref="F109:F110"/>
    <mergeCell ref="F93:F94"/>
    <mergeCell ref="D95:D96"/>
    <mergeCell ref="E97:E98"/>
    <mergeCell ref="D99:D100"/>
    <mergeCell ref="D83:D84"/>
    <mergeCell ref="D87:D88"/>
    <mergeCell ref="E89:E90"/>
    <mergeCell ref="D91:D92"/>
    <mergeCell ref="E81:E82"/>
    <mergeCell ref="F59:F60"/>
    <mergeCell ref="F43:F44"/>
    <mergeCell ref="D45:D46"/>
    <mergeCell ref="E55:E56"/>
    <mergeCell ref="E47:E48"/>
    <mergeCell ref="F11:F12"/>
    <mergeCell ref="D71:D72"/>
    <mergeCell ref="E73:E74"/>
    <mergeCell ref="D65:D66"/>
    <mergeCell ref="D61:D62"/>
    <mergeCell ref="E63:E64"/>
    <mergeCell ref="D57:D58"/>
    <mergeCell ref="D53:D54"/>
    <mergeCell ref="D49:D50"/>
    <mergeCell ref="F27:F28"/>
    <mergeCell ref="D9:D10"/>
    <mergeCell ref="D5:D6"/>
    <mergeCell ref="E7:E8"/>
    <mergeCell ref="E31:E32"/>
    <mergeCell ref="E15:E16"/>
    <mergeCell ref="D25:D26"/>
    <mergeCell ref="D21:D22"/>
    <mergeCell ref="D17:D18"/>
    <mergeCell ref="E23:E24"/>
    <mergeCell ref="D137:D138"/>
    <mergeCell ref="E139:E140"/>
    <mergeCell ref="A133:H133"/>
    <mergeCell ref="A134:H134"/>
    <mergeCell ref="D141:D142"/>
    <mergeCell ref="E39:E40"/>
    <mergeCell ref="D41:D42"/>
    <mergeCell ref="D75:D76"/>
    <mergeCell ref="F77:F78"/>
    <mergeCell ref="D79:D80"/>
    <mergeCell ref="F143:F144"/>
    <mergeCell ref="D145:D146"/>
    <mergeCell ref="E147:E148"/>
    <mergeCell ref="D149:D150"/>
    <mergeCell ref="D153:D154"/>
    <mergeCell ref="E155:E156"/>
    <mergeCell ref="D157:D158"/>
    <mergeCell ref="D169:D170"/>
    <mergeCell ref="E171:E172"/>
    <mergeCell ref="D173:D174"/>
    <mergeCell ref="F175:F176"/>
    <mergeCell ref="D177:D178"/>
    <mergeCell ref="E179:E180"/>
    <mergeCell ref="D181:D182"/>
    <mergeCell ref="D185:D186"/>
    <mergeCell ref="E187:E188"/>
    <mergeCell ref="D189:D190"/>
    <mergeCell ref="F191:F192"/>
    <mergeCell ref="D193:D194"/>
    <mergeCell ref="E195:E196"/>
    <mergeCell ref="D197:D198"/>
    <mergeCell ref="D203:D204"/>
    <mergeCell ref="E205:E206"/>
    <mergeCell ref="D207:D208"/>
    <mergeCell ref="D231:D232"/>
    <mergeCell ref="F209:F210"/>
    <mergeCell ref="D211:D212"/>
    <mergeCell ref="E213:E214"/>
    <mergeCell ref="D215:D216"/>
    <mergeCell ref="D219:D220"/>
    <mergeCell ref="E221:E222"/>
    <mergeCell ref="D235:D236"/>
    <mergeCell ref="E237:E238"/>
    <mergeCell ref="D239:D240"/>
    <mergeCell ref="G3:H3"/>
    <mergeCell ref="E261:E262"/>
    <mergeCell ref="D223:D224"/>
    <mergeCell ref="F241:F242"/>
    <mergeCell ref="F225:F226"/>
    <mergeCell ref="D227:D228"/>
    <mergeCell ref="E229:E230"/>
    <mergeCell ref="D263:D264"/>
    <mergeCell ref="E253:E254"/>
    <mergeCell ref="D255:D256"/>
    <mergeCell ref="F257:F258"/>
    <mergeCell ref="D259:D260"/>
    <mergeCell ref="D243:D244"/>
    <mergeCell ref="E245:E246"/>
    <mergeCell ref="D247:D248"/>
    <mergeCell ref="D251:D252"/>
  </mergeCells>
  <conditionalFormatting sqref="H12:H18 H20:H27">
    <cfRule type="expression" priority="1" dxfId="339" stopIfTrue="1">
      <formula>$G$19=113</formula>
    </cfRule>
  </conditionalFormatting>
  <conditionalFormatting sqref="H44:H50 H52:H59">
    <cfRule type="expression" priority="2" dxfId="339" stopIfTrue="1">
      <formula>$G$51=114</formula>
    </cfRule>
  </conditionalFormatting>
  <conditionalFormatting sqref="H78:H84 H86:H93">
    <cfRule type="expression" priority="3" dxfId="339" stopIfTrue="1">
      <formula>$G$85=115</formula>
    </cfRule>
  </conditionalFormatting>
  <conditionalFormatting sqref="H110:H116 H118:H125">
    <cfRule type="expression" priority="4" dxfId="339" stopIfTrue="1">
      <formula>$G$117=116</formula>
    </cfRule>
  </conditionalFormatting>
  <conditionalFormatting sqref="H144:H150 H152:H159">
    <cfRule type="expression" priority="5" dxfId="339" stopIfTrue="1">
      <formula>$G$151=117</formula>
    </cfRule>
  </conditionalFormatting>
  <conditionalFormatting sqref="H176:H182 H184:H191">
    <cfRule type="expression" priority="6" dxfId="339" stopIfTrue="1">
      <formula>$G$183=118</formula>
    </cfRule>
  </conditionalFormatting>
  <conditionalFormatting sqref="H242:H248 H250:H257">
    <cfRule type="expression" priority="7" dxfId="339" stopIfTrue="1">
      <formula>$G$249=120</formula>
    </cfRule>
  </conditionalFormatting>
  <conditionalFormatting sqref="H19">
    <cfRule type="expression" priority="8" dxfId="340" stopIfTrue="1">
      <formula>$G$19=113</formula>
    </cfRule>
  </conditionalFormatting>
  <conditionalFormatting sqref="H51">
    <cfRule type="expression" priority="9" dxfId="340" stopIfTrue="1">
      <formula>$G$51=114</formula>
    </cfRule>
  </conditionalFormatting>
  <conditionalFormatting sqref="H85">
    <cfRule type="expression" priority="10" dxfId="340" stopIfTrue="1">
      <formula>$G$85=115</formula>
    </cfRule>
  </conditionalFormatting>
  <conditionalFormatting sqref="H117">
    <cfRule type="expression" priority="11" dxfId="340" stopIfTrue="1">
      <formula>$G$117=116</formula>
    </cfRule>
  </conditionalFormatting>
  <conditionalFormatting sqref="H210:H216 H218:H225">
    <cfRule type="expression" priority="12" dxfId="339" stopIfTrue="1">
      <formula>$G$217=119</formula>
    </cfRule>
  </conditionalFormatting>
  <conditionalFormatting sqref="G8:G10 G12:G15">
    <cfRule type="expression" priority="13" dxfId="339" stopIfTrue="1">
      <formula>$F$11=97</formula>
    </cfRule>
  </conditionalFormatting>
  <conditionalFormatting sqref="G24:G26 G28:G31">
    <cfRule type="expression" priority="14" dxfId="339" stopIfTrue="1">
      <formula>$F$27=98</formula>
    </cfRule>
  </conditionalFormatting>
  <conditionalFormatting sqref="G40:G42 G44:G47">
    <cfRule type="expression" priority="15" dxfId="339" stopIfTrue="1">
      <formula>$F$43=99</formula>
    </cfRule>
  </conditionalFormatting>
  <conditionalFormatting sqref="G56:G58 G60:G63">
    <cfRule type="expression" priority="16" dxfId="339" stopIfTrue="1">
      <formula>$F$59=100</formula>
    </cfRule>
  </conditionalFormatting>
  <conditionalFormatting sqref="G74:G76 G78:G81">
    <cfRule type="expression" priority="17" dxfId="339" stopIfTrue="1">
      <formula>$F$77=101</formula>
    </cfRule>
  </conditionalFormatting>
  <conditionalFormatting sqref="G90:G92 G94:G97">
    <cfRule type="expression" priority="18" dxfId="339" stopIfTrue="1">
      <formula>$F$93=102</formula>
    </cfRule>
  </conditionalFormatting>
  <conditionalFormatting sqref="G106:G108 G110:G113">
    <cfRule type="expression" priority="19" dxfId="339" stopIfTrue="1">
      <formula>$F$109=103</formula>
    </cfRule>
  </conditionalFormatting>
  <conditionalFormatting sqref="G122:G124 G126:G129">
    <cfRule type="expression" priority="20" dxfId="339" stopIfTrue="1">
      <formula>$F$125=104</formula>
    </cfRule>
  </conditionalFormatting>
  <conditionalFormatting sqref="F10:F14">
    <cfRule type="expression" priority="21" dxfId="341" stopIfTrue="1">
      <formula>$F$11=49</formula>
    </cfRule>
  </conditionalFormatting>
  <conditionalFormatting sqref="F8:F9">
    <cfRule type="expression" priority="22" dxfId="341" stopIfTrue="1">
      <formula>$F$11=49</formula>
    </cfRule>
    <cfRule type="expression" priority="23" dxfId="339" stopIfTrue="1">
      <formula>$E$7=33</formula>
    </cfRule>
  </conditionalFormatting>
  <conditionalFormatting sqref="F24:F30">
    <cfRule type="expression" priority="24" dxfId="341" stopIfTrue="1">
      <formula>$F$27=50</formula>
    </cfRule>
  </conditionalFormatting>
  <conditionalFormatting sqref="F40:F46">
    <cfRule type="expression" priority="25" dxfId="341" stopIfTrue="1">
      <formula>$F$43=51</formula>
    </cfRule>
  </conditionalFormatting>
  <conditionalFormatting sqref="F56:F62">
    <cfRule type="expression" priority="26" dxfId="342" stopIfTrue="1">
      <formula>$F$59=52</formula>
    </cfRule>
  </conditionalFormatting>
  <conditionalFormatting sqref="F74:F80">
    <cfRule type="expression" priority="27" dxfId="341" stopIfTrue="1">
      <formula>$F$77=53</formula>
    </cfRule>
  </conditionalFormatting>
  <conditionalFormatting sqref="F90:F96">
    <cfRule type="expression" priority="28" dxfId="341" stopIfTrue="1">
      <formula>$F$93=54</formula>
    </cfRule>
  </conditionalFormatting>
  <conditionalFormatting sqref="F106:F112">
    <cfRule type="expression" priority="29" dxfId="341" stopIfTrue="1">
      <formula>$F$109=55</formula>
    </cfRule>
  </conditionalFormatting>
  <conditionalFormatting sqref="F122:F128">
    <cfRule type="expression" priority="30" dxfId="342" stopIfTrue="1">
      <formula>$F$125=56</formula>
    </cfRule>
  </conditionalFormatting>
  <conditionalFormatting sqref="C136:D136 C138 C140:D140 C142 C144:D144 C146 C148:D148 C150 C152:D152 C154 C156:D156 C158 C160:D160 C162 C164:D164 C166 C168:D168 C170 C172:D172 C174 C176:D176 C178 C180:D180 C182 C184:D184 C186 C188:D188 C190 C192:D192 C194 C196:D196 C198 E137 E177 E145 F171 E153 F187 F139 E169 E193 F155 E161 E185">
    <cfRule type="expression" priority="31" dxfId="343" stopIfTrue="1">
      <formula>$A$136=65</formula>
    </cfRule>
  </conditionalFormatting>
  <conditionalFormatting sqref="D137:D138 D141:D142 D145:D146 D149:D150 D153:D154 D157:D158 D161:D162 D165:D166 D169:D170 D173:D174 D177:D178 D181:D182 D185:D186 D189:D190 D193:D194 D197:D198 E141 F147 E149 E157 F163 E165 E173 F179 E181 E189 F195 E197">
    <cfRule type="expression" priority="32" dxfId="344" stopIfTrue="1">
      <formula>$A$136=65</formula>
    </cfRule>
  </conditionalFormatting>
  <conditionalFormatting sqref="B136 B138 B140 B142 B144 B146 B148 B150 B152 B154 B156 B158 B160 B162 B164 B166 B168 B170 B172 B174 B176 B178 B180 B182 B184 B186 B188 B190 B192 B194 B196 B198">
    <cfRule type="expression" priority="33" dxfId="88" stopIfTrue="1">
      <formula>$A$136=65</formula>
    </cfRule>
  </conditionalFormatting>
  <conditionalFormatting sqref="E138:E140 E146:E148 E154:E156 F140:F146 F156:F162 E162:E164 E170:E172 F172:F178 E178:E180 E186:E188 F188:F194 E194:E196">
    <cfRule type="expression" priority="34" dxfId="341" stopIfTrue="1">
      <formula>$A$136=65</formula>
    </cfRule>
  </conditionalFormatting>
  <conditionalFormatting sqref="B202 B204 B206 B208 B210 B212 B214 B216 B264 B220 B222 B224 B218 B228 B230 B232 B234 B236 B238 B240 B242 B244 B246 B248 B250 B252 B254 B256 B258 B260 B262 B226">
    <cfRule type="expression" priority="35" dxfId="88" stopIfTrue="1">
      <formula>$A$202=97</formula>
    </cfRule>
  </conditionalFormatting>
  <conditionalFormatting sqref="C202:D202 C204 E203 F205 C264 C206:D206 C252 C208 C210:D210 C212 E211 E251 F253 C214:D214 C216 C218:D218 C220 E219 F221 C254:D254 C222:D222 C224 C226:D226 C228 E227 C256 C262:D262 C230:D230 C232 C234:D234 E235 F237 C236 C238:D238 E259 C240 C242:D242 E243 C260 C258:D258 C244 C246:D246 C248 C250:D250">
    <cfRule type="expression" priority="36" dxfId="343" stopIfTrue="1">
      <formula>$A$202=97</formula>
    </cfRule>
  </conditionalFormatting>
  <conditionalFormatting sqref="D203:D204 D207:D208 D211:D212 D215:D216 D219:D220 D223:D224 D227:D228 D231:D232 D235:D236 D239:D240 D243:D244 D247:D248 D251:D252 D255:D256 D259:D260 D263:D264 E207 F213 E215 E223 F229 E231 E239 F245 E247 E255 F261 E263">
    <cfRule type="expression" priority="37" dxfId="344" stopIfTrue="1">
      <formula>$A$202=97</formula>
    </cfRule>
  </conditionalFormatting>
  <conditionalFormatting sqref="E204:E206 F206:F212 E212:E214 E220:E222 E228:E230 F222:F228 E236:E238 E244:E246 F238:F244 E252:E254 E260:E262 F254:F260">
    <cfRule type="expression" priority="38" dxfId="341" stopIfTrue="1">
      <formula>$A$202=97</formula>
    </cfRule>
  </conditionalFormatting>
  <conditionalFormatting sqref="A199:H199">
    <cfRule type="expression" priority="39" dxfId="13" stopIfTrue="1">
      <formula>$A$202=97</formula>
    </cfRule>
  </conditionalFormatting>
  <conditionalFormatting sqref="A133:H133">
    <cfRule type="expression" priority="40" dxfId="13" stopIfTrue="1">
      <formula>$A$136=65</formula>
    </cfRule>
  </conditionalFormatting>
  <conditionalFormatting sqref="H151">
    <cfRule type="expression" priority="41" dxfId="345" stopIfTrue="1">
      <formula>$G$151=117</formula>
    </cfRule>
  </conditionalFormatting>
  <conditionalFormatting sqref="H183">
    <cfRule type="expression" priority="42" dxfId="345" stopIfTrue="1">
      <formula>$G$183=118</formula>
    </cfRule>
  </conditionalFormatting>
  <conditionalFormatting sqref="H217">
    <cfRule type="expression" priority="43" dxfId="345" stopIfTrue="1">
      <formula>$G$217=119</formula>
    </cfRule>
  </conditionalFormatting>
  <conditionalFormatting sqref="H249">
    <cfRule type="expression" priority="44" dxfId="345" stopIfTrue="1">
      <formula>$G$249=120</formula>
    </cfRule>
  </conditionalFormatting>
  <printOptions horizontalCentered="1" verticalCentered="1"/>
  <pageMargins left="0" right="0" top="0" bottom="0.5905511811023623" header="0" footer="0"/>
  <pageSetup fitToHeight="0" horizontalDpi="600" verticalDpi="600" orientation="portrait" paperSize="9" scale="90" r:id="rId2"/>
  <rowBreaks count="3" manualBreakCount="3">
    <brk id="66" max="7" man="1"/>
    <brk id="132" max="7" man="1"/>
    <brk id="198"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Olbricht</dc:creator>
  <cp:keywords/>
  <dc:description/>
  <cp:lastModifiedBy>Martin</cp:lastModifiedBy>
  <cp:lastPrinted>2015-11-22T15:52:38Z</cp:lastPrinted>
  <dcterms:created xsi:type="dcterms:W3CDTF">2003-12-23T07:52:03Z</dcterms:created>
  <dcterms:modified xsi:type="dcterms:W3CDTF">2015-11-22T20:24:48Z</dcterms:modified>
  <cp:category/>
  <cp:version/>
  <cp:contentType/>
  <cp:contentStatus/>
</cp:coreProperties>
</file>