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20" windowHeight="9090" firstSheet="4" activeTab="11"/>
  </bookViews>
  <sheets>
    <sheet name="ml.žáci seznam" sheetId="1" r:id="rId1"/>
    <sheet name="ml.žáci I.st-ko" sheetId="2" r:id="rId2"/>
    <sheet name="ml.žáci II.st" sheetId="3" r:id="rId3"/>
    <sheet name="ml.žáci III.st" sheetId="4" r:id="rId4"/>
    <sheet name="ml.žáci U" sheetId="5" r:id="rId5"/>
    <sheet name="ml.žáci čt" sheetId="6" r:id="rId6"/>
    <sheet name="ml.žky seznam" sheetId="7" r:id="rId7"/>
    <sheet name="ml.žky I.st-ko" sheetId="8" r:id="rId8"/>
    <sheet name="ml.žky II.st" sheetId="9" r:id="rId9"/>
    <sheet name="ml.žky III.st" sheetId="10" r:id="rId10"/>
    <sheet name="ml.žky U" sheetId="11" r:id="rId11"/>
    <sheet name="ml.žky čt" sheetId="12" r:id="rId12"/>
  </sheets>
  <externalReferences>
    <externalReference r:id="rId15"/>
    <externalReference r:id="rId16"/>
  </externalReferences>
  <definedNames>
    <definedName name="_xlfn.BAHTTEXT" hidden="1">#NAME?</definedName>
    <definedName name="dadaD">#REF!</definedName>
    <definedName name="hjk">#REF!</definedName>
    <definedName name="IPC_Member">#REF!</definedName>
    <definedName name="jun">#REF!</definedName>
    <definedName name="LastUpdate">#REF!</definedName>
    <definedName name="_xlnm.Print_Area" localSheetId="5">'ml.žáci čt'!$A$1:$I$156</definedName>
    <definedName name="_xlnm.Print_Area" localSheetId="1">'ml.žáci I.st-ko'!$A$1:$H$264</definedName>
    <definedName name="_xlnm.Print_Area" localSheetId="2">'ml.žáci II.st'!$A$1:$Z$90</definedName>
    <definedName name="_xlnm.Print_Area" localSheetId="3">'ml.žáci III.st'!$A$1:$H$34</definedName>
    <definedName name="_xlnm.Print_Area" localSheetId="0">'ml.žáci seznam'!$A$1:$F$103</definedName>
    <definedName name="_xlnm.Print_Area" localSheetId="4">'ml.žáci U'!$A$1:$I$151</definedName>
    <definedName name="_xlnm.Print_Area" localSheetId="11">'ml.žky čt'!$A$1:$I$67</definedName>
    <definedName name="_xlnm.Print_Area" localSheetId="7">'ml.žky I.st-ko'!$A$1:$H$132</definedName>
    <definedName name="_xlnm.Print_Area" localSheetId="8">'ml.žky II.st'!$A$1:$Z$110</definedName>
    <definedName name="_xlnm.Print_Area" localSheetId="9">'ml.žky III.st'!$A$1:$H$22</definedName>
    <definedName name="_xlnm.Print_Area" localSheetId="6">'ml.žky seznam'!$A$1:$F$60</definedName>
    <definedName name="_xlnm.Print_Area" localSheetId="10">'ml.žky U'!$A$1:$I$159</definedName>
    <definedName name="ReportName">#REF!</definedName>
    <definedName name="SDSA">#REF!</definedName>
    <definedName name="Termin">#REF!</definedName>
  </definedNames>
  <calcPr fullCalcOnLoad="1"/>
</workbook>
</file>

<file path=xl/sharedStrings.xml><?xml version="1.0" encoding="utf-8"?>
<sst xmlns="http://schemas.openxmlformats.org/spreadsheetml/2006/main" count="3717" uniqueCount="876">
  <si>
    <t>Prezenční  listina</t>
  </si>
  <si>
    <t>Sč</t>
  </si>
  <si>
    <t>Jméno</t>
  </si>
  <si>
    <t>Oddíl - klub</t>
  </si>
  <si>
    <t>dat.nar</t>
  </si>
  <si>
    <t>Ž</t>
  </si>
  <si>
    <t>Stránka 1</t>
  </si>
  <si>
    <t>Stránka 2</t>
  </si>
  <si>
    <t>Skupina A</t>
  </si>
  <si>
    <t>hr.č.</t>
  </si>
  <si>
    <t>Jméno / oddíl</t>
  </si>
  <si>
    <t>Sety</t>
  </si>
  <si>
    <t>Body</t>
  </si>
  <si>
    <t>Poř.</t>
  </si>
  <si>
    <t>-4</t>
  </si>
  <si>
    <t>11</t>
  </si>
  <si>
    <t>5</t>
  </si>
  <si>
    <t>BTM</t>
  </si>
  <si>
    <t>-6</t>
  </si>
  <si>
    <t>-9</t>
  </si>
  <si>
    <t>9</t>
  </si>
  <si>
    <t>-11</t>
  </si>
  <si>
    <t>-8</t>
  </si>
  <si>
    <t>-10</t>
  </si>
  <si>
    <t>8</t>
  </si>
  <si>
    <t>-7</t>
  </si>
  <si>
    <t>6</t>
  </si>
  <si>
    <t>1</t>
  </si>
  <si>
    <t>Skupina B</t>
  </si>
  <si>
    <t>7</t>
  </si>
  <si>
    <t>-5</t>
  </si>
  <si>
    <t>3</t>
  </si>
  <si>
    <t>Skupina C</t>
  </si>
  <si>
    <t>4</t>
  </si>
  <si>
    <t>2</t>
  </si>
  <si>
    <t>10</t>
  </si>
  <si>
    <t>Skupina D</t>
  </si>
  <si>
    <t xml:space="preserve">   </t>
  </si>
  <si>
    <t>Bodovací turnaj mládeže ČAST</t>
  </si>
  <si>
    <t>Čtyřhra mladší dívky</t>
  </si>
  <si>
    <t>Jaroměř  19.2.2011</t>
  </si>
  <si>
    <t>Blechová Barbora (SKST Dubňany)</t>
  </si>
  <si>
    <t>Kášová Adéla (Sokol Dřínov)</t>
  </si>
  <si>
    <t>Blechová Barbora</t>
  </si>
  <si>
    <t/>
  </si>
  <si>
    <t>bye</t>
  </si>
  <si>
    <t>Kášová Adéla</t>
  </si>
  <si>
    <t>Cerovská Nikol (MSK Břeclav)</t>
  </si>
  <si>
    <t>Bednářová Anna (MS Brno)</t>
  </si>
  <si>
    <t>Beranová Sára</t>
  </si>
  <si>
    <t>3:0 (5,5,8)</t>
  </si>
  <si>
    <t>Beranová Sára (SKST Vlašim)</t>
  </si>
  <si>
    <t>Zelingerová Kamila</t>
  </si>
  <si>
    <t>Zelingerová Kamila (SKST Vlašim)</t>
  </si>
  <si>
    <t>3:2 (-8,6,-8,5,5)</t>
  </si>
  <si>
    <t>Kozáková Tereza</t>
  </si>
  <si>
    <t>Tláskalová Klára (TJ Jiskra Jaroměř)</t>
  </si>
  <si>
    <t>Studenovská Edita</t>
  </si>
  <si>
    <t>Sedláčková Tereza (TJ Tesla Pardubice )</t>
  </si>
  <si>
    <t>Tláskalová Klára</t>
  </si>
  <si>
    <t>3:2 (-9,-8,8,5,10)</t>
  </si>
  <si>
    <t>Ilčíková Anežka (ČSAD Hodonín)</t>
  </si>
  <si>
    <t>Sedláčková Tereza</t>
  </si>
  <si>
    <t>Janičková  Vendula (TJ Sokol Vsetín)</t>
  </si>
  <si>
    <t>3:0 (4,7,7)</t>
  </si>
  <si>
    <t>Pleskotová Kateřina (SK Dobré)</t>
  </si>
  <si>
    <t>Rozinková Monika (SK Dobré)</t>
  </si>
  <si>
    <t>3:1 (8,4,-6,9)</t>
  </si>
  <si>
    <t>Kozáková Tereza (TTC Lhoty u Potštejna)</t>
  </si>
  <si>
    <t>Studenovská Edita (TJ Jiskra Humpolec)</t>
  </si>
  <si>
    <t>3:0 (3,11,7)</t>
  </si>
  <si>
    <t>Polcarová Anežka</t>
  </si>
  <si>
    <t>Polcarová Anežka (TJ Jiskra Březová)</t>
  </si>
  <si>
    <t>Vysocká Karolína</t>
  </si>
  <si>
    <t>Vysocká Karolína (TJ Ostrov)</t>
  </si>
  <si>
    <t>3:0 (5,3,6)</t>
  </si>
  <si>
    <t>Petrovová Nikita (SK Frýdlant n.O.)</t>
  </si>
  <si>
    <t>Daňová Barbora (SK Frýdlant n.O.)</t>
  </si>
  <si>
    <t>Petrovová Nikita</t>
  </si>
  <si>
    <t>3:2 (12,-6,-10,0,9)</t>
  </si>
  <si>
    <t>Vlková Lenka (TJ Jiskra Jaroměř)</t>
  </si>
  <si>
    <t>Daňová Barbora</t>
  </si>
  <si>
    <t>Bašková Markéta (TJ Jiskra Jaroměř)</t>
  </si>
  <si>
    <t>3:0 (6,4,9)</t>
  </si>
  <si>
    <t>Kotásková Petra (SKST Dubňany)</t>
  </si>
  <si>
    <t>Ševčíková Klára (SKST Dubňany)</t>
  </si>
  <si>
    <t>Kotásková Petra</t>
  </si>
  <si>
    <t>3:2 (9,-8,-7,7,6)</t>
  </si>
  <si>
    <t>Javoříková Veronika (OST Velešín )</t>
  </si>
  <si>
    <t>Ševčíková Klára</t>
  </si>
  <si>
    <t>Valentinová Sandra (SKST Liberec)</t>
  </si>
  <si>
    <t>3:0 (6,8,4)</t>
  </si>
  <si>
    <t>Slezáková Stanislava</t>
  </si>
  <si>
    <t>3:2 (-14,-8,6,7,7)</t>
  </si>
  <si>
    <t>Slezáková Stanislava (KST Zlín)</t>
  </si>
  <si>
    <t>Hlávková Kamila</t>
  </si>
  <si>
    <t>Hlávková Kamila (SK Dobré)</t>
  </si>
  <si>
    <t>Pyskatá Denisa</t>
  </si>
  <si>
    <t>Ševčíková Markéta (SKST Dubňany)</t>
  </si>
  <si>
    <t>Tušlová Veronika</t>
  </si>
  <si>
    <t>Svatoňová Tereza (SKST Liberec)</t>
  </si>
  <si>
    <t>Ševčíková Markéta</t>
  </si>
  <si>
    <t>3:2 (-12,6,6,-10,5)</t>
  </si>
  <si>
    <t>Svatoňová Tereza</t>
  </si>
  <si>
    <t>Kulichová Jana (STC Slaný)</t>
  </si>
  <si>
    <t>Sojková Jitka (TJ Sokol Chlistovec)</t>
  </si>
  <si>
    <t>Čechová Kateřina</t>
  </si>
  <si>
    <t>3:1 (4,-9,4,8)</t>
  </si>
  <si>
    <t>Čechová Kateřina (SK Frýdlant n.O.)</t>
  </si>
  <si>
    <t>Synková Kristýna</t>
  </si>
  <si>
    <t>Synková Kristýna (TJ Sokol Děhylov)</t>
  </si>
  <si>
    <t>3:0 (5,6,7)</t>
  </si>
  <si>
    <t>Pěnkavová Dagmar</t>
  </si>
  <si>
    <t>Tučková Adéla (TJ Sokol Stěžery)</t>
  </si>
  <si>
    <t>Bošinová Veronika</t>
  </si>
  <si>
    <t>Fillová  Kateřina (TJ Sokol Stěžery)</t>
  </si>
  <si>
    <t>Ollerová Hana</t>
  </si>
  <si>
    <t>3:0 (9,7,5)</t>
  </si>
  <si>
    <t>Ollerová Hana (TJ Sokol Vsetín)</t>
  </si>
  <si>
    <t>Hnátková  Barbora</t>
  </si>
  <si>
    <t>Hnátková  Barbora (TJ Sokol Vsetín)</t>
  </si>
  <si>
    <t>3:1 (-10,8,8,9)</t>
  </si>
  <si>
    <t>3:0 (4,9,11)</t>
  </si>
  <si>
    <t>Pěnkavová Dagmar (SKST Vlašim)</t>
  </si>
  <si>
    <t>Bošinová Veronika (SKST Vlašim)</t>
  </si>
  <si>
    <t>Viktorínová Michaela (KST Zlín)</t>
  </si>
  <si>
    <t>Koblovská Dominika (TJ Mital Ostrava)</t>
  </si>
  <si>
    <t>Viktorínová Michaela</t>
  </si>
  <si>
    <t>Synková Markéta (TJ Sokol Děhylov)</t>
  </si>
  <si>
    <t>Koblovská Dominika</t>
  </si>
  <si>
    <t>Hrubošová Monika (SKST Dubňany)</t>
  </si>
  <si>
    <t>3:1 (10,5,-9,3)</t>
  </si>
  <si>
    <t>Medalová Anna (Sportovní Jižní Město,o.p.s.)</t>
  </si>
  <si>
    <t>Marková Lucie (Sportovní Jižní Město,o.p.s.)</t>
  </si>
  <si>
    <t>Medalová Anna</t>
  </si>
  <si>
    <t>3:0 (5,4,8)</t>
  </si>
  <si>
    <t>Nováková Kristýna (KST Linea Chrudim)</t>
  </si>
  <si>
    <t>Marková Lucie</t>
  </si>
  <si>
    <t>Voženílková  Alena (TJ Tesla Pardubice )</t>
  </si>
  <si>
    <t>3:0 (7,6,11)</t>
  </si>
  <si>
    <t>Hotárková Linda (TJ Jiskra Jaroměř)</t>
  </si>
  <si>
    <t>Borecká  Kateřina (TJ Sokol Č. Meziříčí)</t>
  </si>
  <si>
    <t>Prostějovská Lada</t>
  </si>
  <si>
    <t>3:1 (7,7,-8,9)</t>
  </si>
  <si>
    <t>Prostějovská Lada (SK DDM Kotlářka Praha)</t>
  </si>
  <si>
    <t>Bútorová Tereza</t>
  </si>
  <si>
    <t>Bútorová Tereza (SK DDM Kotlářka Praha)</t>
  </si>
  <si>
    <t>3:0 (6,8,5)</t>
  </si>
  <si>
    <t>3:0 (4,8,5)</t>
  </si>
  <si>
    <t>Pyskatá Denisa (Sokol Lanžhot)</t>
  </si>
  <si>
    <t>Tušlová Veronika (ČSAD Hodonín)</t>
  </si>
  <si>
    <t>Dvouhra mladší dívky - útěcha</t>
  </si>
  <si>
    <t>Kotásková Petra  (SKST Dubňany)</t>
  </si>
  <si>
    <t>Tláskalová Klára  (TJ Jiskra Jaroměř)</t>
  </si>
  <si>
    <t>3:1 (9,5,-9,6)</t>
  </si>
  <si>
    <t>Rozinková Monika  (SK Dobré)</t>
  </si>
  <si>
    <t>3:2 (4,5,-5,-8,4)</t>
  </si>
  <si>
    <t>Fillová  Kateřina  (TJ Sokol Stěžery)</t>
  </si>
  <si>
    <t>3:1 (9,-11,3,4)</t>
  </si>
  <si>
    <t>Fillová  Kateřina</t>
  </si>
  <si>
    <t>Javoříková Veronika</t>
  </si>
  <si>
    <t>3:0 (3,8,12)</t>
  </si>
  <si>
    <t>Javoříková Veronika  (OST Velešín )</t>
  </si>
  <si>
    <t>Janičková  Vendula  (TJ Sokol Vsetín)</t>
  </si>
  <si>
    <t>3:0 (4,4,10)</t>
  </si>
  <si>
    <t>Janičková  Vendula</t>
  </si>
  <si>
    <t>3:0 (5,6,12)</t>
  </si>
  <si>
    <t>Medalová Anna  (Sportovní Jižní Město,o.p.s.)</t>
  </si>
  <si>
    <t>Sedláčková Tereza  (TJ Tesla Pardubice )</t>
  </si>
  <si>
    <t>3:0 (8,6,1)</t>
  </si>
  <si>
    <t>3:0 (7,8,6)</t>
  </si>
  <si>
    <t>Synková Kristýna  (TJ Sokol Děhylov)</t>
  </si>
  <si>
    <t>Kulichová Jana  (STC Slaný)</t>
  </si>
  <si>
    <t>3:1 (-7,6,7,5)</t>
  </si>
  <si>
    <t>Kulichová Jana</t>
  </si>
  <si>
    <t>3:1 (-4,7,5,4)</t>
  </si>
  <si>
    <t>Koblovská Dominika  (TJ Mital Ostrava)</t>
  </si>
  <si>
    <t>Bašková Markéta  (TJ Jiskra Jaroměř)</t>
  </si>
  <si>
    <t>3:0 (11,7,4)</t>
  </si>
  <si>
    <t>Bašková Markéta</t>
  </si>
  <si>
    <t>3:0 (1,0,6)</t>
  </si>
  <si>
    <t>Ollerová Hana  (TJ Sokol Vsetín)</t>
  </si>
  <si>
    <t>Cerovská Nikol</t>
  </si>
  <si>
    <t>Prostějovská Lada  (SK DDM Kotlářka Praha)</t>
  </si>
  <si>
    <t>3:1 (7,-10,9,10)</t>
  </si>
  <si>
    <t>Valentinová Sandra</t>
  </si>
  <si>
    <t>3:2 (6,-11,-10,6,11)</t>
  </si>
  <si>
    <t>Valentinová Sandra  (SKST Liberec)</t>
  </si>
  <si>
    <t>Bednářová Anna  (MS Brno)</t>
  </si>
  <si>
    <t>3:2 (7,-6,7,-7,4)</t>
  </si>
  <si>
    <t>Bednářová Anna</t>
  </si>
  <si>
    <t>Nováková Kristýna  (KST Linea Chrudim)</t>
  </si>
  <si>
    <t>3:2 (5,-7,8,-8,8)</t>
  </si>
  <si>
    <t>3:2 (8,-5,-6,4,13)</t>
  </si>
  <si>
    <t>Cerovská Nikol  (MSK Břeclav)</t>
  </si>
  <si>
    <t>Svatoňová Tereza  (SKST Liberec)</t>
  </si>
  <si>
    <t>Ševčíková Klára  (SKST Dubňany)</t>
  </si>
  <si>
    <t>3:0 (5,7,4)</t>
  </si>
  <si>
    <t>Voženílková  Alena  (TJ Tesla Pardubice )</t>
  </si>
  <si>
    <t>3:0 (4,8,8)</t>
  </si>
  <si>
    <t>Daňová Barbora  (SK Frýdlant n.O.)</t>
  </si>
  <si>
    <t>3:1 (4,-4,8,7)</t>
  </si>
  <si>
    <t>3:0 (8,15,9)</t>
  </si>
  <si>
    <t>Hnátková  Barbora  (TJ Sokol Vsetín)</t>
  </si>
  <si>
    <t>Pleskotová Kateřina  (SK Dobré)</t>
  </si>
  <si>
    <t>3:0 (5,9,6)</t>
  </si>
  <si>
    <t>Pleskotová Kateřina</t>
  </si>
  <si>
    <t>3:0 (6,6,3)</t>
  </si>
  <si>
    <t>Hotárková Linda</t>
  </si>
  <si>
    <t>Hotárková Linda  (TJ Jiskra Jaroměř)</t>
  </si>
  <si>
    <t>Sojková Jitka  (TJ Sokol Chlistovec)</t>
  </si>
  <si>
    <t>3:0 (10,5,5)</t>
  </si>
  <si>
    <t>Sojková Jitka</t>
  </si>
  <si>
    <t>3:0 (9,8,4)</t>
  </si>
  <si>
    <t>Borecká  Kateřina</t>
  </si>
  <si>
    <t>Borecká  Kateřina  (TJ Sokol Č. Meziříčí)</t>
  </si>
  <si>
    <t>Zelingerová Kamila  (SKST Vlašim)</t>
  </si>
  <si>
    <t>3:1 (4,-9,7,5)</t>
  </si>
  <si>
    <t>3:1 (7,4,-7,4)</t>
  </si>
  <si>
    <t>Bútorová Tereza  (SK DDM Kotlářka Praha)</t>
  </si>
  <si>
    <t>Marková Lucie  (Sportovní Jižní Město,o.p.s.)</t>
  </si>
  <si>
    <t>3:0 (6,11,2)</t>
  </si>
  <si>
    <t>3:0 (3,6,2)</t>
  </si>
  <si>
    <t>Hlávková Kamila  (SK Dobré)</t>
  </si>
  <si>
    <t>Tučková Adéla  (TJ Sokol Stěžery)</t>
  </si>
  <si>
    <t>3:0 (10,9,9)</t>
  </si>
  <si>
    <t>Tučková Adéla</t>
  </si>
  <si>
    <t>3:1 (8,-10,6,8)</t>
  </si>
  <si>
    <t>Synková Markéta</t>
  </si>
  <si>
    <t>Synková Markéta  (TJ Sokol Děhylov)</t>
  </si>
  <si>
    <t>Hrubošová Monika  (SKST Dubňany)</t>
  </si>
  <si>
    <t>3:1 (-9,4,12,2)</t>
  </si>
  <si>
    <t>Vlková Lenka</t>
  </si>
  <si>
    <t>Vlková Lenka  (TJ Jiskra Jaroměř)</t>
  </si>
  <si>
    <t>3:1 (-8,3,5,4)</t>
  </si>
  <si>
    <t>3:0 (6,4,2)</t>
  </si>
  <si>
    <t>Vysocká Karolína  (TJ Ostrov)</t>
  </si>
  <si>
    <t>3:0 (10,3,9)</t>
  </si>
  <si>
    <t>Dvouhra mladší dívky - III. stupeň</t>
  </si>
  <si>
    <t>Pyskatá Denisa  (Sokol Lanžhot)</t>
  </si>
  <si>
    <t>Petrovová Nikita  (SK Frýdlant n.O.)</t>
  </si>
  <si>
    <t>3:0 (2,5,7)</t>
  </si>
  <si>
    <t>Bošinová Veronika  (SKST Vlašim)</t>
  </si>
  <si>
    <t>3:0 (7,6,7)</t>
  </si>
  <si>
    <t>Kášová Adéla  (Sokol Dřínov)</t>
  </si>
  <si>
    <t>3:1 (7,-7,9,10)</t>
  </si>
  <si>
    <t>Čechová Kateřina  (SK Frýdlant n.O.)</t>
  </si>
  <si>
    <t>3:0 (9,6,5)</t>
  </si>
  <si>
    <t>Slezáková Stanislava  (KST Zlín)</t>
  </si>
  <si>
    <t>3:0 (12,10,4)</t>
  </si>
  <si>
    <t>Kozáková Tereza  (TTC Lhoty u Potštejna)</t>
  </si>
  <si>
    <t>3:0 (4,4,6)</t>
  </si>
  <si>
    <t>Blechová Barbora  (SKST Dubňany)</t>
  </si>
  <si>
    <t>3:2 (10,-12,-6,9,10)</t>
  </si>
  <si>
    <t>Dvouhra mladší dívky - II. stupeň</t>
  </si>
  <si>
    <t>KST Zlín</t>
  </si>
  <si>
    <t>TJ Jiskra Humpolec</t>
  </si>
  <si>
    <t>3:2</t>
  </si>
  <si>
    <t>2:3</t>
  </si>
  <si>
    <t>3:1</t>
  </si>
  <si>
    <t>8 : 6</t>
  </si>
  <si>
    <t>SKST Vlašim</t>
  </si>
  <si>
    <t>Sokol Dřínov</t>
  </si>
  <si>
    <t>mladší dívky</t>
  </si>
  <si>
    <t>12,</t>
  </si>
  <si>
    <t>-10,</t>
  </si>
  <si>
    <t>-8,</t>
  </si>
  <si>
    <t>8,</t>
  </si>
  <si>
    <t>4,</t>
  </si>
  <si>
    <t>-6,</t>
  </si>
  <si>
    <t>9,</t>
  </si>
  <si>
    <t>-1,</t>
  </si>
  <si>
    <t>-4,</t>
  </si>
  <si>
    <t>11,</t>
  </si>
  <si>
    <t>5,</t>
  </si>
  <si>
    <t>1:3</t>
  </si>
  <si>
    <t>4 : 9</t>
  </si>
  <si>
    <t>-12,</t>
  </si>
  <si>
    <t>10,</t>
  </si>
  <si>
    <t>-9,</t>
  </si>
  <si>
    <t>-2,</t>
  </si>
  <si>
    <t>-7,</t>
  </si>
  <si>
    <t>3:0</t>
  </si>
  <si>
    <t>9 : 3</t>
  </si>
  <si>
    <t>6,</t>
  </si>
  <si>
    <t>1,</t>
  </si>
  <si>
    <t>2,</t>
  </si>
  <si>
    <t>13,</t>
  </si>
  <si>
    <t>0:3</t>
  </si>
  <si>
    <t>4 : 7</t>
  </si>
  <si>
    <t>-11,</t>
  </si>
  <si>
    <t>-5,</t>
  </si>
  <si>
    <t>7,</t>
  </si>
  <si>
    <t>-13,</t>
  </si>
  <si>
    <t>SKST Dubňany</t>
  </si>
  <si>
    <t>7 : 8</t>
  </si>
  <si>
    <t>SK Frýdlant n.O.</t>
  </si>
  <si>
    <t>3 : 9</t>
  </si>
  <si>
    <t>3,</t>
  </si>
  <si>
    <t>-15,</t>
  </si>
  <si>
    <t>7 : 6</t>
  </si>
  <si>
    <t>-3,</t>
  </si>
  <si>
    <t>15,</t>
  </si>
  <si>
    <t>Sokol Lanžhot</t>
  </si>
  <si>
    <t>Ilčíková Anežka</t>
  </si>
  <si>
    <t>ČSAD Hodonín</t>
  </si>
  <si>
    <t>9 : 2</t>
  </si>
  <si>
    <t>TTC Lhoty u Potštejna</t>
  </si>
  <si>
    <t>6 : 8</t>
  </si>
  <si>
    <t>6 : 6</t>
  </si>
  <si>
    <t>TJ Jiskra Březová</t>
  </si>
  <si>
    <t>5 : 8</t>
  </si>
  <si>
    <t>6 : 7</t>
  </si>
  <si>
    <t xml:space="preserve"> </t>
  </si>
  <si>
    <t>TJ Mital Ostrava</t>
  </si>
  <si>
    <t>TJ Ostrov</t>
  </si>
  <si>
    <t>SKST Liberec</t>
  </si>
  <si>
    <t>SK Dobré</t>
  </si>
  <si>
    <t>MSK Břeclav</t>
  </si>
  <si>
    <t>TJ Sokol Děhylov</t>
  </si>
  <si>
    <t>Rozinková Monika</t>
  </si>
  <si>
    <t>TJ Jiskra Jaroměř</t>
  </si>
  <si>
    <t xml:space="preserve">TJ Tesla Pardubice </t>
  </si>
  <si>
    <t>TJ Sokol Stěžery</t>
  </si>
  <si>
    <t>SK DDM Kotlářka Praha</t>
  </si>
  <si>
    <t>Sportovní Jižní Město,o.p.s.</t>
  </si>
  <si>
    <t>STC Slaný</t>
  </si>
  <si>
    <t>TJ Sokol Vsetín</t>
  </si>
  <si>
    <t>MS Brno</t>
  </si>
  <si>
    <t>Pejřilová Kristýna</t>
  </si>
  <si>
    <t xml:space="preserve">OST Velešín </t>
  </si>
  <si>
    <t>Hrubošová Monika</t>
  </si>
  <si>
    <t>Nováková Kristýna</t>
  </si>
  <si>
    <t>KST Linea Chrudim</t>
  </si>
  <si>
    <t>TJ Sokol Chlistovec</t>
  </si>
  <si>
    <t>TJ Sokol Č. Meziříčí</t>
  </si>
  <si>
    <t>Měšťanová  Petra</t>
  </si>
  <si>
    <t>Sokol Česká Skalice</t>
  </si>
  <si>
    <t>Voženílková  Alena</t>
  </si>
  <si>
    <t>Cacková Tereza</t>
  </si>
  <si>
    <t>TJ Lanškroun</t>
  </si>
  <si>
    <t>Dospělová Michaela</t>
  </si>
  <si>
    <t>Vašíček Jan</t>
  </si>
  <si>
    <t>Martinko Jiří</t>
  </si>
  <si>
    <t>3:2 (7,-6,-2,1,8)</t>
  </si>
  <si>
    <t>Březovský Petr</t>
  </si>
  <si>
    <t>Klos Patrik</t>
  </si>
  <si>
    <t>Stránka 3/3</t>
  </si>
  <si>
    <t>Čtyřhra mladší hoši</t>
  </si>
  <si>
    <t>Vašíček Jan (MSK Břeclav)</t>
  </si>
  <si>
    <t>Martinko Jiří (TJ Mittal Ostrava)</t>
  </si>
  <si>
    <t>3:1 (15,8,-13,10)</t>
  </si>
  <si>
    <t>3:0 (6,9,7)</t>
  </si>
  <si>
    <t>Svatoš  Petr (Orel Vysoké Mýto)</t>
  </si>
  <si>
    <t>Svatoš  Petr</t>
  </si>
  <si>
    <t>Zajíček Martin (TJ Tesla Pardubice )</t>
  </si>
  <si>
    <t>3:1 (4,-8,6,10)</t>
  </si>
  <si>
    <t>Zajíček Martin</t>
  </si>
  <si>
    <t>Stopka Filip (TJ Sokol Plzeň V. )</t>
  </si>
  <si>
    <t>Pechman Petr (TJ Sokol Plzeň V. )</t>
  </si>
  <si>
    <t>3:0 (7,9,6)</t>
  </si>
  <si>
    <t>Kortus Filip (Pedagog Č. Budějovice)</t>
  </si>
  <si>
    <t>Kortus Filip</t>
  </si>
  <si>
    <t>Hobl Lukáš (KST Františkovy Lázně)</t>
  </si>
  <si>
    <t>3:1 (8,5,-11,6)</t>
  </si>
  <si>
    <t>Hobl Lukáš</t>
  </si>
  <si>
    <t>Šimůnek Ondřej (Slavoj Praha  )</t>
  </si>
  <si>
    <t>Koldas Tomáš (KST Zlín)</t>
  </si>
  <si>
    <t>Frejvolt Lukáš</t>
  </si>
  <si>
    <t>3:2 (7,-4,-6,9,8)</t>
  </si>
  <si>
    <t>Kupec Ladislav</t>
  </si>
  <si>
    <t>Frejvolt Lukáš (TTC SIKO Orlová)</t>
  </si>
  <si>
    <t>Kupec Ladislav (Baník Havířov)</t>
  </si>
  <si>
    <t>Řehořek  Dan (TTC Bělá pod Bezdězem)</t>
  </si>
  <si>
    <t>Řehořek  Dan</t>
  </si>
  <si>
    <t>Žiačik Jan (SK Liběchov)</t>
  </si>
  <si>
    <t>3:0 (6,7,5)</t>
  </si>
  <si>
    <t>Žiačik Jan</t>
  </si>
  <si>
    <t>Košek  Martin</t>
  </si>
  <si>
    <t>Kesner Jan</t>
  </si>
  <si>
    <t>3:0 (9,10,8)</t>
  </si>
  <si>
    <t>Košek  Martin (SKST Liberec)</t>
  </si>
  <si>
    <t>Kesner Jan (SKST Liberec)</t>
  </si>
  <si>
    <t>3:1 (5,-8,6,9)</t>
  </si>
  <si>
    <t>Stuchlík Jan (SK DDM Kotlářka Praha)</t>
  </si>
  <si>
    <t>Vévoda Ondřej</t>
  </si>
  <si>
    <t>Pospíchal Petr (SK Jihlava)</t>
  </si>
  <si>
    <t>Konečný Lukáš</t>
  </si>
  <si>
    <t>3:1 (9,11,-10,7)</t>
  </si>
  <si>
    <t>Malý  Michal (Baník Chomutov)</t>
  </si>
  <si>
    <t>Truc Petr</t>
  </si>
  <si>
    <t>Marinič Vojtěch (SKST B.Most)</t>
  </si>
  <si>
    <t>Růžička Dominik</t>
  </si>
  <si>
    <t>Truc Petr (Sportovní Jižní Město,o.p.s.)</t>
  </si>
  <si>
    <t>Růžička Dominik (Sportovní Jižní Město,o.p.s.)</t>
  </si>
  <si>
    <t>3:2 (-10,4,-7,4,8)</t>
  </si>
  <si>
    <t>Vévoda Ondřej (BSK Malenovice)</t>
  </si>
  <si>
    <t>Konečný Lukáš (TJ Chropyně)</t>
  </si>
  <si>
    <t>Mikolášik Michal (Baník Havířov)</t>
  </si>
  <si>
    <t>Mikolášik Michal</t>
  </si>
  <si>
    <t>Górecki Jan (Baník Havířov)</t>
  </si>
  <si>
    <t>3:2 (9,-4,3,-6,5)</t>
  </si>
  <si>
    <t>Górecki Jan</t>
  </si>
  <si>
    <t>Škarban Jan</t>
  </si>
  <si>
    <t>Dusík Stanislav</t>
  </si>
  <si>
    <t>3:1 (7,-6,3,6)</t>
  </si>
  <si>
    <t>Mokrejš  Jan (TJ Sokol Č. Meziříčí)</t>
  </si>
  <si>
    <t>Jakubský Filip (Sokol Hr. Králové 2)</t>
  </si>
  <si>
    <t>3:0 (6,9,8)</t>
  </si>
  <si>
    <t>Škarban Jan (Slavoj Praha  )</t>
  </si>
  <si>
    <t>Dusík Stanislav (Slavoj Praha  )</t>
  </si>
  <si>
    <t>3:0 (5,4,2)</t>
  </si>
  <si>
    <t>Pilař  Jiří (TJ Sokol Josefov)</t>
  </si>
  <si>
    <t>Hoch Vítek</t>
  </si>
  <si>
    <t>Koláčný  Tomáš (TJ Sokol Josefov)</t>
  </si>
  <si>
    <t>3:1 (7,8,-9,6)</t>
  </si>
  <si>
    <t>Tomek Kryštof</t>
  </si>
  <si>
    <t>Hoch Vítek (TJ Sokol Kobylí)</t>
  </si>
  <si>
    <t>Plhák Martin</t>
  </si>
  <si>
    <t>Tomek Kryštof (MSK Břeclav)</t>
  </si>
  <si>
    <t>Šálený David</t>
  </si>
  <si>
    <t>3:1 (9,9,-9,10)</t>
  </si>
  <si>
    <t>Plhák Martin (KST Zlín)</t>
  </si>
  <si>
    <t>Šálený David (SKST Týn n/Vltavou)</t>
  </si>
  <si>
    <t>Bistřický  Marek (TJ Sokol  Rokycany)</t>
  </si>
  <si>
    <t>Bistřický  Marek</t>
  </si>
  <si>
    <t>Hůlka  Adam (TJ Jiskra Jaroměř)</t>
  </si>
  <si>
    <t>3:0 (0,0,0)</t>
  </si>
  <si>
    <t>Hůlka  Adam</t>
  </si>
  <si>
    <t>Průša David</t>
  </si>
  <si>
    <t>Marat Petr</t>
  </si>
  <si>
    <t>3:0 (7,1,1)</t>
  </si>
  <si>
    <t>Křivka  Štěpán (TJ Sokol Kobylí)</t>
  </si>
  <si>
    <t>Kubík Josef (TJ Sokol Kobylí)</t>
  </si>
  <si>
    <t>3:0 (7,8,9)</t>
  </si>
  <si>
    <t>Průša David (Sportovní Jižní Město,o.p.s.)</t>
  </si>
  <si>
    <t>Jícha David</t>
  </si>
  <si>
    <t>Marat Petr (Sportovní Jižní Město,o.p.s.)</t>
  </si>
  <si>
    <t>Fabíni Jan</t>
  </si>
  <si>
    <t>3:0 (1,4,9)</t>
  </si>
  <si>
    <t>Velc  Václav (TJ Sokol Josefov)</t>
  </si>
  <si>
    <t>Hervert Josef</t>
  </si>
  <si>
    <t>Kašpar David (TJ Sokol Stěžery)</t>
  </si>
  <si>
    <t>3:0 (9,8,9)</t>
  </si>
  <si>
    <t>Koubek Vojtěch</t>
  </si>
  <si>
    <t>Hervert Josef (TTC Litoměřice)</t>
  </si>
  <si>
    <t>Koubek Vojtěch (TJ Jiskra Holice)</t>
  </si>
  <si>
    <t>Jícha David (TTC Říčany)</t>
  </si>
  <si>
    <t>Fabíni Jan (Lokomotiva Č. Lípa)</t>
  </si>
  <si>
    <t>Stránka 2/3</t>
  </si>
  <si>
    <t>Glos Michal (TJ TŽ Třinec)</t>
  </si>
  <si>
    <t>Glos Michal</t>
  </si>
  <si>
    <t>Pilch Jakub (TJ TŽ Třinec)</t>
  </si>
  <si>
    <t>3:0 (3,7,9)</t>
  </si>
  <si>
    <t>Pilch Jakub</t>
  </si>
  <si>
    <t>3:0 (3,8,7)</t>
  </si>
  <si>
    <t>Hýbl Jan (Sokol Hr. Králové 2)</t>
  </si>
  <si>
    <t>Hýbl Jan</t>
  </si>
  <si>
    <t>Žižka Jakub (TJ Sokol Stěžery)</t>
  </si>
  <si>
    <t>3:1 (10,5,-8,8)</t>
  </si>
  <si>
    <t>Žižka Jakub</t>
  </si>
  <si>
    <t>Bareš  David (TJ Bystřice p.Hostýnem)</t>
  </si>
  <si>
    <t>Dufek Jakub (KST Zlín )</t>
  </si>
  <si>
    <t>3:0 (5,4,7)</t>
  </si>
  <si>
    <t>Pavelka  Dominik (TJ Sokol Sudslava)</t>
  </si>
  <si>
    <t>Pavelka  Dominik</t>
  </si>
  <si>
    <t>Buben Vlastimil (TJ Sokol Sudslava)</t>
  </si>
  <si>
    <t>3:1 (-8,9,13,7)</t>
  </si>
  <si>
    <t>Buben Vlastimil</t>
  </si>
  <si>
    <t>Strejc Filip (TJ Sport Kladno)</t>
  </si>
  <si>
    <t>Bednář Josef</t>
  </si>
  <si>
    <t>Černota Filip (Brandýs nad L.)</t>
  </si>
  <si>
    <t>Hromek Filip</t>
  </si>
  <si>
    <t>3:0 (2,6,9)</t>
  </si>
  <si>
    <t>Bednář Josef (MS Brno)</t>
  </si>
  <si>
    <t>Hromek Filip (SKST Dubňany )</t>
  </si>
  <si>
    <t>Siwiec  Matěj (KlubSten  Karviná)</t>
  </si>
  <si>
    <t>Siwiec  Matěj</t>
  </si>
  <si>
    <t>Endal Sebastian (Baník Havířov)</t>
  </si>
  <si>
    <t>3:1 (5,10,-9,9)</t>
  </si>
  <si>
    <t>Endal Sebastian</t>
  </si>
  <si>
    <t>Násada David</t>
  </si>
  <si>
    <t>Kučera Martin</t>
  </si>
  <si>
    <t>3:2 (-9,3,-15,6,10)</t>
  </si>
  <si>
    <t>Násada David (KST Linea Chrudim)</t>
  </si>
  <si>
    <t>Kučera Martin (Orel Vysoké Mýto)</t>
  </si>
  <si>
    <t>3:0 (6,3,10)</t>
  </si>
  <si>
    <t>Divecký  Filip (TJ Jiskra Jaroměř)</t>
  </si>
  <si>
    <t>Divecký  Jan (TJ Jiskra Jaroměř)</t>
  </si>
  <si>
    <t>3:0 (1,1,1)</t>
  </si>
  <si>
    <t>Jarkovský  Dominik (TJ Sokol Josefov)</t>
  </si>
  <si>
    <t>Appollonio Lukáš</t>
  </si>
  <si>
    <t>Kánský  Martin (TJ Sokol Josefov)</t>
  </si>
  <si>
    <t>3:0 (9,10,7)</t>
  </si>
  <si>
    <t>Franc Michal</t>
  </si>
  <si>
    <t>Appollonio Lukáš (Sportovní Jižní Město,o.p.s.)</t>
  </si>
  <si>
    <t>Franc Michal (Sportovní Jižní Město,o.p.s.)</t>
  </si>
  <si>
    <t>3:0 (6,5,5)</t>
  </si>
  <si>
    <t>Březovský Petr (TTC Litoměřice)</t>
  </si>
  <si>
    <t>Klos Patrik (Dolní Benešov)</t>
  </si>
  <si>
    <t>Beneš Václav (SK US Steinerová Choceň)</t>
  </si>
  <si>
    <t>Beneš Václav</t>
  </si>
  <si>
    <t>Bělohlávek Dominik (SK US Steinerová Choceň )</t>
  </si>
  <si>
    <t>3:1 (-8,6,6,7)</t>
  </si>
  <si>
    <t>Bělohlávek Dominik</t>
  </si>
  <si>
    <t>3:0 (3,6,8)</t>
  </si>
  <si>
    <t>Martinko Tomáš (TJ Mittal Ostrava)</t>
  </si>
  <si>
    <t>Lapka Miroslav</t>
  </si>
  <si>
    <t>Veigl Lukáš (TJ Sokol Olomouc Neředín)</t>
  </si>
  <si>
    <t>3:1 (6,-10,4,9)</t>
  </si>
  <si>
    <t>Fiala Jan</t>
  </si>
  <si>
    <t>Lapka Miroslav (TTC Bělá pod Bezdězem)</t>
  </si>
  <si>
    <t>Fiala Jan (Stará Huť)</t>
  </si>
  <si>
    <t>3:2 (-8,10,-7,8,2)</t>
  </si>
  <si>
    <t>Pavlištík Ladislav (TJ Krupka)</t>
  </si>
  <si>
    <t>Pavlištík Ladislav</t>
  </si>
  <si>
    <t>Blažek Jan (TJ Krupka)</t>
  </si>
  <si>
    <t>3:0 (10,5,9)</t>
  </si>
  <si>
    <t>Blažek Jan</t>
  </si>
  <si>
    <t>Špaček Jan (SK DDM Kotlářka Praha)</t>
  </si>
  <si>
    <t>Joch Tomáš (SK DDM Kotlářka Praha)</t>
  </si>
  <si>
    <t>Hovězák Filip</t>
  </si>
  <si>
    <t>3:2 (11,9,-6,-10,8)</t>
  </si>
  <si>
    <t>Růžička Filip</t>
  </si>
  <si>
    <t>Hovězák Filip (TJ Agrotec Hustopeče)</t>
  </si>
  <si>
    <t>Lapčík Ondřej</t>
  </si>
  <si>
    <t>Růžička Filip (TJ Agrotec Hustopeče)</t>
  </si>
  <si>
    <t>Rozínek Vojtěch</t>
  </si>
  <si>
    <t>Jílek  Jan (TJ Sokol Č. Meziříčí)</t>
  </si>
  <si>
    <t>Jílek  Jan</t>
  </si>
  <si>
    <t>Gabriel Václav (Lokomotiva Č. Lípa)</t>
  </si>
  <si>
    <t>Gabriel Václav</t>
  </si>
  <si>
    <t>Vencl  Patrik</t>
  </si>
  <si>
    <t>3:0 (3,7,5)</t>
  </si>
  <si>
    <t>Svoboda  Martin</t>
  </si>
  <si>
    <t>Vencl  Patrik (TJ Sokol Josefov)</t>
  </si>
  <si>
    <t>Svoboda  Martin (TJ Jiskra Jaroměř)</t>
  </si>
  <si>
    <t>3:0 (4,5,9)</t>
  </si>
  <si>
    <t>Pešek Vojtěch (TJ Jiskra Třeboň)</t>
  </si>
  <si>
    <t>Dusil  Petr</t>
  </si>
  <si>
    <t>Pešek Ondřej (TJ Jiskra Třeboň)</t>
  </si>
  <si>
    <t>3:0 (9,2,8)</t>
  </si>
  <si>
    <t>Kracman Horst</t>
  </si>
  <si>
    <t>Dusil  Petr (S.Mnichovo Hradiště)</t>
  </si>
  <si>
    <t>Kracman Horst (S.Mnichovo Hradiště)</t>
  </si>
  <si>
    <t>Lapčík Ondřej (KST Zlín)</t>
  </si>
  <si>
    <t>Stránka 1/3</t>
  </si>
  <si>
    <t>Rozínek Vojtěch (SK Dobré)</t>
  </si>
  <si>
    <t>3:2 (-9,7,-7,7,7)</t>
  </si>
  <si>
    <t>Hervert  Josef</t>
  </si>
  <si>
    <t>Dvouhra mladší hoši - útěcha</t>
  </si>
  <si>
    <t>3:0 (3,4,6)</t>
  </si>
  <si>
    <t>Kortus Filip  (Pedagog Č. Budějovice)</t>
  </si>
  <si>
    <t>3:1 (9,11,-6,5)</t>
  </si>
  <si>
    <t>Divecký  Filip  (TJ Jiskra Jaroměř)</t>
  </si>
  <si>
    <t>3:2 (8,9,-8,-8,4)</t>
  </si>
  <si>
    <t>Appollonio Lukáš  (Sportovní Jižní Město,o.p.s.)</t>
  </si>
  <si>
    <t>3:1 (-8,9,8,5)</t>
  </si>
  <si>
    <t>Siwiec  Matěj  (KlubSten  Karviná)</t>
  </si>
  <si>
    <t>3:1 (-9,1,9,2)</t>
  </si>
  <si>
    <t>Kubík Josef  (TJ Sokol Kobylí)</t>
  </si>
  <si>
    <t>Dufek Jakub</t>
  </si>
  <si>
    <t>Dufek Jakub  (KST Zlín )</t>
  </si>
  <si>
    <t>3:0 (1,2,4)</t>
  </si>
  <si>
    <t>Velc  Václav  (TJ Sokol Josefov)</t>
  </si>
  <si>
    <t>Pešek Ondřej</t>
  </si>
  <si>
    <t>3:0 (2,3,8)</t>
  </si>
  <si>
    <t>Pešek Ondřej  (TJ Jiskra Třeboň)</t>
  </si>
  <si>
    <t>3:1 (-11,4,7,2)</t>
  </si>
  <si>
    <t>Veigl Lukáš  (TJ Sokol Olomouc Neředín)</t>
  </si>
  <si>
    <t>3:0 (9,6,8)</t>
  </si>
  <si>
    <t>Hervert Josef  (TTC Litoměřice)</t>
  </si>
  <si>
    <t>3:0 (2,4,8)</t>
  </si>
  <si>
    <t>Mokrejš  Jan  (TJ Sokol Č. Meziříčí)</t>
  </si>
  <si>
    <t>Joch Tomáš</t>
  </si>
  <si>
    <t>3:0 (3,7,6)</t>
  </si>
  <si>
    <t>Joch Tomáš  (SK DDM Kotlářka Praha)</t>
  </si>
  <si>
    <t>3:0 (11,6,4)</t>
  </si>
  <si>
    <t>Hovězák Filip  (TJ Agrotec Hustopeče)</t>
  </si>
  <si>
    <t>3:0 (2,1,7)</t>
  </si>
  <si>
    <t>Endal Sebastian  (Baník Havířov)</t>
  </si>
  <si>
    <t>Jarkovský  Dominik  (TJ Sokol Josefov)</t>
  </si>
  <si>
    <t>Jarkovský  Dominik</t>
  </si>
  <si>
    <t>3:0 (9,7,7)</t>
  </si>
  <si>
    <t>Koldas Tomáš  (KST Zlín)</t>
  </si>
  <si>
    <t>3:1 (-1,6,8,5)</t>
  </si>
  <si>
    <t>Zajíček Martin  (TJ Tesla Pardubice )</t>
  </si>
  <si>
    <t>3:2 (-7,0,10,4,4)</t>
  </si>
  <si>
    <t>Truc Petr  (Sportovní Jižní Město,o.p.s.)</t>
  </si>
  <si>
    <t>Pečinka Ondřej  (SK Frýdlant n.O.)</t>
  </si>
  <si>
    <t>Kašpar David</t>
  </si>
  <si>
    <t>3:2 (-7,8,8,-8,7)</t>
  </si>
  <si>
    <t>Kašpar David  (TJ Sokol Stěžery)</t>
  </si>
  <si>
    <t>3:0 (2,5,5)</t>
  </si>
  <si>
    <t>Bareš  David  (TJ Bystřice p.Hostýnem)</t>
  </si>
  <si>
    <t>Bareš  David</t>
  </si>
  <si>
    <t>3:0 (10,7,5)</t>
  </si>
  <si>
    <t>Kánský  Martin  (TJ Sokol Josefov)</t>
  </si>
  <si>
    <t>Malý  Michal</t>
  </si>
  <si>
    <t>3:1 (1,-8,6,9)</t>
  </si>
  <si>
    <t>Malý  Michal  (Baník Chomutov)</t>
  </si>
  <si>
    <t>3:0 (5,5,9)</t>
  </si>
  <si>
    <t>Kracman Horst  (S.Mnichovo Hradiště)</t>
  </si>
  <si>
    <t>3:1 (3,-3,6,8)</t>
  </si>
  <si>
    <t>Jakubský Filip  (Sokol Hr. Králové 2)</t>
  </si>
  <si>
    <t>3:1 (5,6,-12,10)</t>
  </si>
  <si>
    <t>Gabriel Václav  (Lokomotiva Č. Lípa)</t>
  </si>
  <si>
    <t>3:0 (7,6,4)</t>
  </si>
  <si>
    <t>Násada David  (KST Linea Chrudim)</t>
  </si>
  <si>
    <t>3:2 (8,-7,8,-8,7)</t>
  </si>
  <si>
    <t>Kučera Martin  (Orel Vysoké Mýto)</t>
  </si>
  <si>
    <t>3:1 (-6,3,2,4)</t>
  </si>
  <si>
    <t>Divecký  Jan  (TJ Jiskra Jaroměř)</t>
  </si>
  <si>
    <t>Pospíchal Petr</t>
  </si>
  <si>
    <t>3:1 (14,6,-13,7)</t>
  </si>
  <si>
    <t>Pospíchal Petr  (SK Jihlava)</t>
  </si>
  <si>
    <t>3:0 (5,7,7)</t>
  </si>
  <si>
    <t>Stuchlík Jan  (SK DDM Kotlářka Praha)</t>
  </si>
  <si>
    <t>Frejvolt Lukáš  (TTC SIKO Orlová)</t>
  </si>
  <si>
    <t>3:1 (4,4,-8,7)</t>
  </si>
  <si>
    <t>Koubek Vojtěch  (TJ Jiskra Holice)</t>
  </si>
  <si>
    <t>3:1 (-8,7,9,5)</t>
  </si>
  <si>
    <t>Marinič Vojtěch  (SKST B.Most)</t>
  </si>
  <si>
    <t>3:1 (6,1,-9,7)</t>
  </si>
  <si>
    <t>Pilař  Jiří  (TJ Sokol Josefov)</t>
  </si>
  <si>
    <t>Pešek Vojtěch</t>
  </si>
  <si>
    <t>3:1 (5,-10,3,10)</t>
  </si>
  <si>
    <t>Pešek Vojtěch  (TJ Jiskra Třeboň)</t>
  </si>
  <si>
    <t>3:0 (5,5,6)</t>
  </si>
  <si>
    <t>Růžička Filip  (TJ Agrotec Hustopeče)</t>
  </si>
  <si>
    <t>3:0 (4,2,5)</t>
  </si>
  <si>
    <t>Bistřický  Marek  (TJ Sokol  Rokycany)</t>
  </si>
  <si>
    <t>Hůlka  Adam  (TJ Jiskra Jaroměř)</t>
  </si>
  <si>
    <t>3:1 (-10,8,7,8)</t>
  </si>
  <si>
    <t>Řehořek  Dan  (TTC Bělá pod Bezdězem)</t>
  </si>
  <si>
    <t>3:2 (-7,8,-7,8,10)</t>
  </si>
  <si>
    <t>Šimůnek Ondřej  (Slavoj Praha  )</t>
  </si>
  <si>
    <t>3:2 (-9,8,-9,5,9)</t>
  </si>
  <si>
    <t>Košek  Martin  (SKST Liberec)</t>
  </si>
  <si>
    <t>3:0 (5,6,6)</t>
  </si>
  <si>
    <t>Křivka  Štěpán  (TJ Sokol Kobylí)</t>
  </si>
  <si>
    <t>3:0 (1,8,14)</t>
  </si>
  <si>
    <t>Růžička Dominik  (Sportovní Jižní Město,o.p.s.)</t>
  </si>
  <si>
    <t>3:0 (10,5,10)</t>
  </si>
  <si>
    <t>Strejc Filip  (TJ Sport Kladno)</t>
  </si>
  <si>
    <t>Strejc Filip</t>
  </si>
  <si>
    <t>3:2 (8,-7,-9,7,5)</t>
  </si>
  <si>
    <t>Černota Filip  (Brandýs nad L.)</t>
  </si>
  <si>
    <t>3:0 (9,10,12)</t>
  </si>
  <si>
    <t>Svatoš  Petr  (Orel Vysoké Mýto)</t>
  </si>
  <si>
    <t>Hýbl Jan  (Sokol Hr. Králové 2)</t>
  </si>
  <si>
    <t>3:0 (9,9,3)</t>
  </si>
  <si>
    <t>Pavlištík Ladislav  (TJ Krupka)</t>
  </si>
  <si>
    <t>3:0 (7,6,9)</t>
  </si>
  <si>
    <t>Jílek  Jan  (TJ Sokol Č. Meziříčí)</t>
  </si>
  <si>
    <t>Stopka Filip  (TJ Sokol Plzeň V. )</t>
  </si>
  <si>
    <t>Stopka Filip</t>
  </si>
  <si>
    <t>3:2 (9,8,-4,-8,9)</t>
  </si>
  <si>
    <t>Svoboda  Martin  (TJ Jiskra Jaroměř)</t>
  </si>
  <si>
    <t>Špaček Jan</t>
  </si>
  <si>
    <t>Bednář Josef  (MS Brno)</t>
  </si>
  <si>
    <t>3:2 (-5,4,3,-8,10)</t>
  </si>
  <si>
    <t>Špaček Jan  (SK DDM Kotlářka Praha)</t>
  </si>
  <si>
    <t>3:0 (5,1,4)</t>
  </si>
  <si>
    <t>Franc Michal  (Sportovní Jižní Město,o.p.s.)</t>
  </si>
  <si>
    <t>3:2 (9,9,-7,-4,2)</t>
  </si>
  <si>
    <t>Koláčný  Tomáš  (TJ Sokol Josefov)</t>
  </si>
  <si>
    <t>3:1 (-13,8,10,7)</t>
  </si>
  <si>
    <t>Martinko Tomáš  (TJ Mittal Ostrava)</t>
  </si>
  <si>
    <t>Martinko Tomáš</t>
  </si>
  <si>
    <t>3:2 (4,8,-6,-8,6)</t>
  </si>
  <si>
    <t>Tomek Kryštof  (MSK Břeclav)</t>
  </si>
  <si>
    <t>3:0 (1,4,7)</t>
  </si>
  <si>
    <t>Pavelka  Dominik  (TJ Sokol Sudslava)</t>
  </si>
  <si>
    <t>3:2 (-7,8,5,-6,3)</t>
  </si>
  <si>
    <t>Dusil  Petr  (S.Mnichovo Hradiště)</t>
  </si>
  <si>
    <t>3:2 (9,-7,-2,7,8)</t>
  </si>
  <si>
    <t>Hoch Vítek  (TJ Sokol Kobylí)</t>
  </si>
  <si>
    <t>3:0 (1,5,7)</t>
  </si>
  <si>
    <t>Vencl  Patrik  (TJ Sokol Josefov)</t>
  </si>
  <si>
    <t>Šálený David  (SKST Týn n/Vltavou)</t>
  </si>
  <si>
    <t>3:0 (6,9,10)</t>
  </si>
  <si>
    <t>Lapčík Ondřej  (KST Zlín)</t>
  </si>
  <si>
    <t>16</t>
  </si>
  <si>
    <t>3:0 (2,7,7)</t>
  </si>
  <si>
    <t>Mikolášik Michal  (Baník Havířov)</t>
  </si>
  <si>
    <t>15</t>
  </si>
  <si>
    <t>3:2 (7,10,-7,-8,9)</t>
  </si>
  <si>
    <t>Rozínek Vojtěch  (SK Dobré)</t>
  </si>
  <si>
    <t>14</t>
  </si>
  <si>
    <t>3:1 (10,-4,5,9)</t>
  </si>
  <si>
    <t>Jícha David  (TTC Říčany)</t>
  </si>
  <si>
    <t>13</t>
  </si>
  <si>
    <t>3:1 (-6,4,7,8)</t>
  </si>
  <si>
    <t>Klos Patrik  (Dolní Benešov)</t>
  </si>
  <si>
    <t>12</t>
  </si>
  <si>
    <t>3:2 (11,-11,-14,6,10)</t>
  </si>
  <si>
    <t>Kupec Ladislav  (Baník Havířov)</t>
  </si>
  <si>
    <t>3:0 (4,9,7)</t>
  </si>
  <si>
    <t>Kesner Jan  (SKST Liberec)</t>
  </si>
  <si>
    <t>3:2 (-6,11,12,-5,8)</t>
  </si>
  <si>
    <t>Fabíni Jan  (Lokomotiva Č. Lípa)</t>
  </si>
  <si>
    <t>3:1 (9,7,-8,8)</t>
  </si>
  <si>
    <t>Vašíček Jan  (MSK Břeclav)</t>
  </si>
  <si>
    <t>3:2 (7,9,-9,-5,9)</t>
  </si>
  <si>
    <t>Fiala Jan  (Stará Huť)</t>
  </si>
  <si>
    <t>3:1 (5,-10,8,3)</t>
  </si>
  <si>
    <t>Górecki Jan  (Baník Havířov)</t>
  </si>
  <si>
    <t>Bělohlávek Dominik  (SK US Steinerová Choceň )</t>
  </si>
  <si>
    <t>Lapka Miroslav  (TTC Bělá pod Bezdězem)</t>
  </si>
  <si>
    <t>3:0 (5,11,9)</t>
  </si>
  <si>
    <t>Hobl Lukáš  (KST Františkovy Lázně)</t>
  </si>
  <si>
    <t>3:0 (9,5,7)</t>
  </si>
  <si>
    <t>Březovský Petr  (TTC Litoměřice)</t>
  </si>
  <si>
    <t>Martinko Jiří  (TJ Mittal Ostrava)</t>
  </si>
  <si>
    <t>Dvouhra mladší hoši - III. stupeň</t>
  </si>
  <si>
    <t>mladší hoši</t>
  </si>
  <si>
    <t>KST Františkovy Lázně</t>
  </si>
  <si>
    <t xml:space="preserve">Slavoj Praha  </t>
  </si>
  <si>
    <t>Dolní Benešov</t>
  </si>
  <si>
    <t>Skupina H</t>
  </si>
  <si>
    <t>Pechman Petr</t>
  </si>
  <si>
    <t>0 : 9</t>
  </si>
  <si>
    <t xml:space="preserve">TJ Sokol Plzeň V. </t>
  </si>
  <si>
    <t>6 : 5</t>
  </si>
  <si>
    <t>Baník Havířov</t>
  </si>
  <si>
    <t>5 : 6</t>
  </si>
  <si>
    <t>SK US Steinerová Choceň</t>
  </si>
  <si>
    <t>9 : 0</t>
  </si>
  <si>
    <t>TTC Říčany</t>
  </si>
  <si>
    <t>Skupina G</t>
  </si>
  <si>
    <t>3 : 8</t>
  </si>
  <si>
    <t>6 : 4</t>
  </si>
  <si>
    <t xml:space="preserve">SKST Dubňany </t>
  </si>
  <si>
    <t xml:space="preserve">SK US Steinerová Choceň </t>
  </si>
  <si>
    <t>Skupina F</t>
  </si>
  <si>
    <t>7 : 7</t>
  </si>
  <si>
    <t>TJ Chropyně</t>
  </si>
  <si>
    <t>8 : 5</t>
  </si>
  <si>
    <t>Skupina E</t>
  </si>
  <si>
    <t>5 : 7</t>
  </si>
  <si>
    <t>TJ Sokol Sudslava</t>
  </si>
  <si>
    <t>1 : 9</t>
  </si>
  <si>
    <t>TTC Litoměřice</t>
  </si>
  <si>
    <t>9 : 1</t>
  </si>
  <si>
    <t>Lokomotiva Č. Lípa</t>
  </si>
  <si>
    <t>SK Liběchov</t>
  </si>
  <si>
    <t>TJ TŽ Třinec</t>
  </si>
  <si>
    <t>Stará Huť</t>
  </si>
  <si>
    <t>-12</t>
  </si>
  <si>
    <t>9 : 4</t>
  </si>
  <si>
    <t>TTC Bělá pod Bezdězem</t>
  </si>
  <si>
    <t>-15</t>
  </si>
  <si>
    <t>TJ Krupka</t>
  </si>
  <si>
    <t>3 : 6</t>
  </si>
  <si>
    <t>BSK Malenovice</t>
  </si>
  <si>
    <t>7 : 4</t>
  </si>
  <si>
    <t>TJ Mittal Ostrava</t>
  </si>
  <si>
    <t>Stránka 1/2</t>
  </si>
  <si>
    <t>Dvouhra mladší hoši - II. stupeň</t>
  </si>
  <si>
    <t>3:0 (6,4,5)</t>
  </si>
  <si>
    <t>3:0 (6,8,6)</t>
  </si>
  <si>
    <t>3:0 (10,6,10)</t>
  </si>
  <si>
    <t>3:0 (7,4,9)</t>
  </si>
  <si>
    <t>Pechman Petr  (TJ Sokol Plzeň V. )</t>
  </si>
  <si>
    <t>3:1 (5,-5,7,4)</t>
  </si>
  <si>
    <t>3:2 (-7,7,-9,7,7)</t>
  </si>
  <si>
    <t>3:0 (3,3,2)</t>
  </si>
  <si>
    <t>Mokrejš  Jan</t>
  </si>
  <si>
    <t>3:0 (3,6,7)</t>
  </si>
  <si>
    <t>Blažek Jan  (TJ Krupka)</t>
  </si>
  <si>
    <t>3:2 (-5,5,-7,9,4)</t>
  </si>
  <si>
    <t>3:2 (-9,4,6,-7,7)</t>
  </si>
  <si>
    <t>3:1 (4,-8,12,16)</t>
  </si>
  <si>
    <t>3:1 (9,-13,9,8)</t>
  </si>
  <si>
    <t>3:0 (10,6,9)</t>
  </si>
  <si>
    <t>3:0 (8,10,4)</t>
  </si>
  <si>
    <t>3:0 (2,3,9)</t>
  </si>
  <si>
    <t>Stránka 4</t>
  </si>
  <si>
    <t>Dvouhra mladší hoši - I. stupeň</t>
  </si>
  <si>
    <t>Škarban Jan  (Slavoj Praha  )</t>
  </si>
  <si>
    <t>3:0 (10,4,10)</t>
  </si>
  <si>
    <t>3:0 (4,5,6)</t>
  </si>
  <si>
    <t>3:0 (4,7,9)</t>
  </si>
  <si>
    <t>Kánský  Martin</t>
  </si>
  <si>
    <t>3:0 (1,4,3)</t>
  </si>
  <si>
    <t>Plhák Martin  (KST Zlín)</t>
  </si>
  <si>
    <t>3:0 (4,5,4)</t>
  </si>
  <si>
    <t>3:0 (12,6,4)</t>
  </si>
  <si>
    <t>3:1 (-12,7,9,8)</t>
  </si>
  <si>
    <t>3:1 (11,-9,11,3)</t>
  </si>
  <si>
    <t>Buben Vlastimil  (TJ Sokol Sudslava)</t>
  </si>
  <si>
    <t>3:1 (10,-5,6,5)</t>
  </si>
  <si>
    <t>3:0 (12,6,7)</t>
  </si>
  <si>
    <t>3:1 (-7,8,8,7)</t>
  </si>
  <si>
    <t>3:1 (-12,7,8,8)</t>
  </si>
  <si>
    <t>3:2 (10,8,-7,-9,9)</t>
  </si>
  <si>
    <t>3:0 (12,6,12)</t>
  </si>
  <si>
    <t>3:0 (3,2,3)</t>
  </si>
  <si>
    <t>3:2 (9,9,-9,-9,8)</t>
  </si>
  <si>
    <t>Stránka 3</t>
  </si>
  <si>
    <t>3:0 (6,4,7)</t>
  </si>
  <si>
    <t>Marinič Vojtěch</t>
  </si>
  <si>
    <t>3:2 (-3,6,-9,6,12)</t>
  </si>
  <si>
    <t>Žiačik Jan  (SK Liběchov)</t>
  </si>
  <si>
    <t>3:1 (-19,9,8,9)</t>
  </si>
  <si>
    <t>Průša David  (Sportovní Jižní Město,o.p.s.)</t>
  </si>
  <si>
    <t>3:0 (4,4,2)</t>
  </si>
  <si>
    <t>3:1 (-7,11,5,7)</t>
  </si>
  <si>
    <t>Jakubský Filip</t>
  </si>
  <si>
    <t>3:0 (8,4,2)</t>
  </si>
  <si>
    <t>Žižka Jakub  (TJ Sokol Stěžery)</t>
  </si>
  <si>
    <t>3:0 (4,5,3)</t>
  </si>
  <si>
    <t>3:0 (1,5,4)</t>
  </si>
  <si>
    <t>Černota Filip</t>
  </si>
  <si>
    <t>3:0 (2,8,6)</t>
  </si>
  <si>
    <t>3:0 (9,13,12)</t>
  </si>
  <si>
    <t>Šimůnek Ondřej</t>
  </si>
  <si>
    <t>3:0 (2,10,9)</t>
  </si>
  <si>
    <t>3:0 (9,5,8)</t>
  </si>
  <si>
    <t>3:0 (5,8,1)</t>
  </si>
  <si>
    <t>3:1 (3,-9,5,5)</t>
  </si>
  <si>
    <t>Hromek Filip  (SKST Dubňany )</t>
  </si>
  <si>
    <t>3:0 (7,4,4)</t>
  </si>
  <si>
    <t>3:0 (6,8,9)</t>
  </si>
  <si>
    <t>3:0 (5,7,6)</t>
  </si>
  <si>
    <t>3:0 (9,9,10)</t>
  </si>
  <si>
    <t>Koldas Tomáš</t>
  </si>
  <si>
    <t>3:0 (0,7,5)</t>
  </si>
  <si>
    <t>Divecký  Jan</t>
  </si>
  <si>
    <t>3:0 (7,6,6)</t>
  </si>
  <si>
    <t>3:0 (2,3,2)</t>
  </si>
  <si>
    <t>3:1 (5,-8,10,9)</t>
  </si>
  <si>
    <t>Beneš Václav  (SK US Steinerová Choceň)</t>
  </si>
  <si>
    <t>3:1 (5,-10,7,8)</t>
  </si>
  <si>
    <t>3:0 (9,8,5)</t>
  </si>
  <si>
    <t>3:0 (5,3,5)</t>
  </si>
  <si>
    <t>3:0 (9,7,9)</t>
  </si>
  <si>
    <t>Pečinka Ondřej</t>
  </si>
  <si>
    <t>3:0 (4,8,7)</t>
  </si>
  <si>
    <t>3:0 (6,2,9)</t>
  </si>
  <si>
    <t>3:0 (8,9,5)</t>
  </si>
  <si>
    <t>Dusík Stanislav  (Slavoj Praha  )</t>
  </si>
  <si>
    <t>Marat Filip</t>
  </si>
  <si>
    <t>Kotek Dominik</t>
  </si>
  <si>
    <t>TJ Sokol Josefov</t>
  </si>
  <si>
    <t>Velc  Václav</t>
  </si>
  <si>
    <t>Pilař  Jiří</t>
  </si>
  <si>
    <t>Koláčný  Tomáš</t>
  </si>
  <si>
    <t>TJ Sokol  Rokycany</t>
  </si>
  <si>
    <t>S.Mnichovo Hradiště</t>
  </si>
  <si>
    <t>Divecký  Filip</t>
  </si>
  <si>
    <t>TJ Sokol Kobylí</t>
  </si>
  <si>
    <t>Křivka  Štěpán</t>
  </si>
  <si>
    <t>TJ Bystřice p.Hostýnem</t>
  </si>
  <si>
    <t>Orel Vysoké Mýto</t>
  </si>
  <si>
    <t>Baník Chomutov</t>
  </si>
  <si>
    <t>KlubSten  Karviná</t>
  </si>
  <si>
    <t>Kubík Josef</t>
  </si>
  <si>
    <t>TJ Sport Kladno</t>
  </si>
  <si>
    <t>Brandýs nad L.</t>
  </si>
  <si>
    <t>TJ Agrotec Hustopeče</t>
  </si>
  <si>
    <t>Stuchlík Jan</t>
  </si>
  <si>
    <t>SKST B.Most</t>
  </si>
  <si>
    <t>Sokol Hr. Králové 2</t>
  </si>
  <si>
    <t>TJ Jiskra Třeboň</t>
  </si>
  <si>
    <t>SK Jihlava</t>
  </si>
  <si>
    <t>TJ Sokol Olomouc Neředín</t>
  </si>
  <si>
    <t>Veigl Lukáš</t>
  </si>
  <si>
    <t xml:space="preserve">KST Zlín </t>
  </si>
  <si>
    <t>Mokříš Jakub</t>
  </si>
  <si>
    <t>Střelec Jiří</t>
  </si>
  <si>
    <t>TJ Jiskra Holice</t>
  </si>
  <si>
    <t>TTC SIKO Orlová</t>
  </si>
  <si>
    <t>Pedagog Č. Budějovice</t>
  </si>
  <si>
    <t>SKST Týn n/Vltavou</t>
  </si>
</sst>
</file>

<file path=xl/styles.xml><?xml version="1.0" encoding="utf-8"?>
<styleSheet xmlns="http://schemas.openxmlformats.org/spreadsheetml/2006/main">
  <numFmts count="3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quot; &quot;"/>
    <numFmt numFmtId="168" formatCode="d/m/yy"/>
    <numFmt numFmtId="169" formatCode="[$-405]d\.\ mmmm\ yyyy"/>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mmmm\ d\,\ yyyy"/>
    <numFmt numFmtId="179" formatCode="yy\-m\-d"/>
    <numFmt numFmtId="180" formatCode="yy\-mm\-dd"/>
    <numFmt numFmtId="181" formatCode="m/yy"/>
    <numFmt numFmtId="182" formatCode="m/yy"/>
    <numFmt numFmtId="183" formatCode="d/mmmm\ yyyy"/>
    <numFmt numFmtId="184" formatCode="0.0"/>
    <numFmt numFmtId="185" formatCode="hh/mm"/>
    <numFmt numFmtId="186" formatCode="\ "/>
    <numFmt numFmtId="187" formatCode="mm/yy"/>
    <numFmt numFmtId="188" formatCode="00"/>
    <numFmt numFmtId="189" formatCode="0.000"/>
    <numFmt numFmtId="190" formatCode="0.0000"/>
    <numFmt numFmtId="191" formatCode="00000"/>
    <numFmt numFmtId="192" formatCode="mm/yy"/>
    <numFmt numFmtId="193" formatCode="dd/mm/yy"/>
    <numFmt numFmtId="194" formatCode="\$#,##0\ ;\(\$#,##0\)"/>
  </numFmts>
  <fonts count="57">
    <font>
      <sz val="10"/>
      <name val="Arial CE"/>
      <family val="0"/>
    </font>
    <font>
      <sz val="11"/>
      <color indexed="8"/>
      <name val="Calibri"/>
      <family val="2"/>
    </font>
    <font>
      <sz val="11"/>
      <color indexed="9"/>
      <name val="Calibri"/>
      <family val="2"/>
    </font>
    <font>
      <b/>
      <sz val="11"/>
      <color indexed="8"/>
      <name val="Calibri"/>
      <family val="2"/>
    </font>
    <font>
      <u val="single"/>
      <sz val="10"/>
      <color indexed="12"/>
      <name val="Arial CE"/>
      <family val="0"/>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4"/>
      <name val="新細明體"/>
      <family val="0"/>
    </font>
    <font>
      <sz val="12"/>
      <name val="Times New Roman CE"/>
      <family val="1"/>
    </font>
    <font>
      <sz val="10"/>
      <name val="Times New Roman CE"/>
      <family val="0"/>
    </font>
    <font>
      <sz val="10"/>
      <name val="Arial"/>
      <family val="0"/>
    </font>
    <font>
      <sz val="11"/>
      <color indexed="52"/>
      <name val="Calibri"/>
      <family val="2"/>
    </font>
    <font>
      <u val="single"/>
      <sz val="10"/>
      <color indexed="36"/>
      <name val="Arial CE"/>
      <family val="0"/>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8"/>
      <name val="Arial CE"/>
      <family val="0"/>
    </font>
    <font>
      <b/>
      <sz val="12"/>
      <name val="Arial CE"/>
      <family val="0"/>
    </font>
    <font>
      <b/>
      <i/>
      <u val="single"/>
      <sz val="20"/>
      <color indexed="12"/>
      <name val="Times New Roman"/>
      <family val="1"/>
    </font>
    <font>
      <b/>
      <u val="single"/>
      <sz val="14"/>
      <color indexed="12"/>
      <name val="Arial CE"/>
      <family val="2"/>
    </font>
    <font>
      <b/>
      <sz val="16"/>
      <color indexed="12"/>
      <name val="Times New Roman"/>
      <family val="1"/>
    </font>
    <font>
      <b/>
      <sz val="10"/>
      <name val="Arial CE"/>
      <family val="2"/>
    </font>
    <font>
      <b/>
      <sz val="14"/>
      <color indexed="12"/>
      <name val="Times New Roman"/>
      <family val="1"/>
    </font>
    <font>
      <sz val="12"/>
      <name val="Arial"/>
      <family val="0"/>
    </font>
    <font>
      <b/>
      <i/>
      <sz val="20"/>
      <color indexed="12"/>
      <name val="Times New Roman CE"/>
      <family val="0"/>
    </font>
    <font>
      <b/>
      <sz val="10"/>
      <color indexed="10"/>
      <name val="Times New Roman CE"/>
      <family val="0"/>
    </font>
    <font>
      <b/>
      <sz val="14"/>
      <name val="Times New Roman CE"/>
      <family val="0"/>
    </font>
    <font>
      <b/>
      <sz val="10"/>
      <name val="Times New Roman CE"/>
      <family val="0"/>
    </font>
    <font>
      <b/>
      <i/>
      <sz val="10"/>
      <name val="Times New Roman CE"/>
      <family val="0"/>
    </font>
    <font>
      <b/>
      <i/>
      <sz val="12"/>
      <name val="Times New Roman CE"/>
      <family val="1"/>
    </font>
    <font>
      <sz val="10"/>
      <color indexed="10"/>
      <name val="Times New Roman CE"/>
      <family val="1"/>
    </font>
    <font>
      <b/>
      <i/>
      <sz val="18"/>
      <color indexed="12"/>
      <name val="Times New Roman CE"/>
      <family val="1"/>
    </font>
    <font>
      <i/>
      <sz val="16"/>
      <name val="Times New Roman CE"/>
      <family val="1"/>
    </font>
    <font>
      <sz val="14"/>
      <name val="Arial"/>
      <family val="2"/>
    </font>
    <font>
      <b/>
      <i/>
      <u val="single"/>
      <sz val="14"/>
      <name val="Times New Roman CE"/>
      <family val="1"/>
    </font>
    <font>
      <b/>
      <i/>
      <sz val="13"/>
      <name val="Times New Roman CE"/>
      <family val="1"/>
    </font>
    <font>
      <b/>
      <i/>
      <sz val="14"/>
      <name val="Times New Roman CE"/>
      <family val="1"/>
    </font>
    <font>
      <sz val="11"/>
      <name val="Times New Roman CE"/>
      <family val="1"/>
    </font>
    <font>
      <b/>
      <sz val="11"/>
      <name val="Times New Roman CE"/>
      <family val="0"/>
    </font>
    <font>
      <b/>
      <sz val="12"/>
      <name val="Times New Roman CE"/>
      <family val="1"/>
    </font>
    <font>
      <sz val="8"/>
      <name val="Times New Roman CE"/>
      <family val="1"/>
    </font>
    <font>
      <b/>
      <i/>
      <sz val="11"/>
      <name val="Times New Roman CE"/>
      <family val="1"/>
    </font>
    <font>
      <b/>
      <sz val="13"/>
      <name val="Times New Roman CE"/>
      <family val="1"/>
    </font>
    <font>
      <sz val="18"/>
      <name val="Times New Roman CE"/>
      <family val="1"/>
    </font>
    <font>
      <i/>
      <sz val="11"/>
      <name val="Times New Roman CE"/>
      <family val="0"/>
    </font>
    <font>
      <b/>
      <i/>
      <sz val="24"/>
      <color indexed="12"/>
      <name val="Times New Roman CE"/>
      <family val="0"/>
    </font>
    <font>
      <b/>
      <i/>
      <sz val="12"/>
      <color indexed="10"/>
      <name val="Times New Roman CE"/>
      <family val="0"/>
    </font>
    <font>
      <sz val="10"/>
      <color indexed="9"/>
      <name val="Times New Roman CE"/>
      <family val="0"/>
    </font>
    <font>
      <sz val="8"/>
      <name val="Arial CE"/>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15"/>
        <bgColor indexed="64"/>
      </patternFill>
    </fill>
  </fills>
  <borders count="28">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style="medium"/>
      <bottom style="medium"/>
    </border>
    <border>
      <left style="thin"/>
      <right style="thin"/>
      <top style="medium"/>
      <bottom style="mediu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4" fillId="0" borderId="0" applyNumberFormat="0" applyFill="0" applyBorder="0" applyAlignment="0" applyProtection="0"/>
    <xf numFmtId="0" fontId="5" fillId="3" borderId="0" applyNumberFormat="0" applyBorder="0" applyAlignment="0" applyProtection="0"/>
    <xf numFmtId="0" fontId="6" fillId="16" borderId="2" applyNumberFormat="0" applyAlignment="0" applyProtection="0"/>
    <xf numFmtId="19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12" fillId="0" borderId="0">
      <alignment/>
      <protection/>
    </xf>
    <xf numFmtId="0" fontId="13" fillId="0" borderId="0">
      <alignment vertical="center"/>
      <protection/>
    </xf>
    <xf numFmtId="0" fontId="14" fillId="0" borderId="0">
      <alignment/>
      <protection/>
    </xf>
    <xf numFmtId="2" fontId="0" fillId="0" borderId="0" applyFont="0" applyFill="0" applyBorder="0" applyAlignment="0" applyProtection="0"/>
    <xf numFmtId="0" fontId="15" fillId="18" borderId="6" applyNumberFormat="0" applyFont="0" applyAlignment="0" applyProtection="0"/>
    <xf numFmtId="9" fontId="0" fillId="0" borderId="0" applyFont="0" applyFill="0" applyBorder="0" applyAlignment="0" applyProtection="0"/>
    <xf numFmtId="0" fontId="16" fillId="0" borderId="7"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0" fontId="20" fillId="7" borderId="8" applyNumberFormat="0" applyAlignment="0" applyProtection="0"/>
    <xf numFmtId="0" fontId="21" fillId="19" borderId="8" applyNumberFormat="0" applyAlignment="0" applyProtection="0"/>
    <xf numFmtId="0" fontId="22" fillId="19" borderId="9"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15" fillId="0" borderId="0">
      <alignment/>
      <protection/>
    </xf>
  </cellStyleXfs>
  <cellXfs count="266">
    <xf numFmtId="0" fontId="0" fillId="0" borderId="0" xfId="0" applyAlignment="1">
      <alignment/>
    </xf>
    <xf numFmtId="0" fontId="0" fillId="0" borderId="0" xfId="0" applyBorder="1" applyAlignment="1" applyProtection="1">
      <alignment/>
      <protection hidden="1" locked="0"/>
    </xf>
    <xf numFmtId="0" fontId="27" fillId="24" borderId="0" xfId="0" applyFont="1" applyFill="1" applyBorder="1" applyAlignment="1" applyProtection="1">
      <alignment horizontal="center"/>
      <protection hidden="1" locked="0"/>
    </xf>
    <xf numFmtId="0" fontId="27" fillId="24" borderId="10" xfId="0" applyFont="1" applyFill="1" applyBorder="1" applyAlignment="1" applyProtection="1">
      <alignment horizontal="center"/>
      <protection hidden="1" locked="0"/>
    </xf>
    <xf numFmtId="0" fontId="25" fillId="0" borderId="11" xfId="0" applyFont="1" applyFill="1" applyBorder="1" applyAlignment="1" applyProtection="1">
      <alignment horizontal="center"/>
      <protection hidden="1" locked="0"/>
    </xf>
    <xf numFmtId="0" fontId="25" fillId="0" borderId="12" xfId="0" applyFont="1" applyBorder="1" applyAlignment="1" applyProtection="1">
      <alignment horizontal="center"/>
      <protection hidden="1" locked="0"/>
    </xf>
    <xf numFmtId="0" fontId="29" fillId="0" borderId="12" xfId="0" applyFont="1" applyBorder="1" applyAlignment="1" applyProtection="1">
      <alignment horizontal="center"/>
      <protection hidden="1" locked="0"/>
    </xf>
    <xf numFmtId="0" fontId="25" fillId="0" borderId="12" xfId="0" applyFont="1" applyBorder="1" applyAlignment="1" applyProtection="1">
      <alignment horizontal="center"/>
      <protection hidden="1" locked="0"/>
    </xf>
    <xf numFmtId="0" fontId="27" fillId="0" borderId="0" xfId="0" applyFont="1" applyFill="1" applyBorder="1" applyAlignment="1" applyProtection="1">
      <alignment horizontal="center"/>
      <protection hidden="1" locked="0"/>
    </xf>
    <xf numFmtId="0" fontId="31" fillId="0" borderId="13" xfId="0" applyFont="1" applyBorder="1" applyAlignment="1" applyProtection="1">
      <alignment/>
      <protection hidden="1" locked="0"/>
    </xf>
    <xf numFmtId="0" fontId="31" fillId="0" borderId="13" xfId="0" applyFont="1" applyBorder="1" applyAlignment="1" applyProtection="1">
      <alignment horizontal="center"/>
      <protection hidden="1" locked="0"/>
    </xf>
    <xf numFmtId="0" fontId="0" fillId="0" borderId="0" xfId="0" applyBorder="1" applyAlignment="1" applyProtection="1">
      <alignment/>
      <protection hidden="1" locked="0"/>
    </xf>
    <xf numFmtId="0" fontId="29" fillId="0" borderId="0" xfId="0" applyFont="1" applyBorder="1" applyAlignment="1" applyProtection="1">
      <alignment horizontal="center"/>
      <protection hidden="1" locked="0"/>
    </xf>
    <xf numFmtId="0" fontId="25" fillId="0" borderId="0" xfId="0" applyFont="1" applyBorder="1" applyAlignment="1" applyProtection="1">
      <alignment horizontal="center"/>
      <protection hidden="1" locked="0"/>
    </xf>
    <xf numFmtId="0" fontId="0" fillId="0" borderId="14" xfId="0" applyBorder="1" applyAlignment="1" applyProtection="1">
      <alignment/>
      <protection hidden="1" locked="0"/>
    </xf>
    <xf numFmtId="0" fontId="0" fillId="0" borderId="0" xfId="0" applyFill="1" applyBorder="1" applyAlignment="1" applyProtection="1">
      <alignment horizontal="center"/>
      <protection hidden="1" locked="0"/>
    </xf>
    <xf numFmtId="0" fontId="0" fillId="0" borderId="0" xfId="0" applyFont="1" applyBorder="1" applyAlignment="1" applyProtection="1">
      <alignment horizontal="center"/>
      <protection hidden="1" locked="0"/>
    </xf>
    <xf numFmtId="0" fontId="14" fillId="0" borderId="0" xfId="0" applyFont="1" applyAlignment="1" applyProtection="1">
      <alignment/>
      <protection hidden="1" locked="0"/>
    </xf>
    <xf numFmtId="0" fontId="33" fillId="0" borderId="0" xfId="0" applyFont="1" applyAlignment="1" applyProtection="1">
      <alignment/>
      <protection hidden="1" locked="0"/>
    </xf>
    <xf numFmtId="0" fontId="34" fillId="0" borderId="0" xfId="0" applyFont="1" applyAlignment="1" applyProtection="1">
      <alignment horizontal="center"/>
      <protection hidden="1" locked="0"/>
    </xf>
    <xf numFmtId="0" fontId="14" fillId="0" borderId="0" xfId="0" applyFont="1" applyAlignment="1" applyProtection="1">
      <alignment/>
      <protection hidden="1" locked="0"/>
    </xf>
    <xf numFmtId="0" fontId="35" fillId="0" borderId="0" xfId="0" applyFont="1" applyAlignment="1" applyProtection="1">
      <alignment horizontal="center"/>
      <protection hidden="1" locked="0"/>
    </xf>
    <xf numFmtId="0" fontId="36" fillId="0" borderId="0" xfId="0" applyFont="1" applyAlignment="1" applyProtection="1">
      <alignment/>
      <protection hidden="1" locked="0"/>
    </xf>
    <xf numFmtId="0" fontId="14" fillId="0" borderId="0" xfId="0" applyFont="1" applyFill="1" applyAlignment="1" applyProtection="1">
      <alignment/>
      <protection hidden="1" locked="0"/>
    </xf>
    <xf numFmtId="14" fontId="37" fillId="0" borderId="0" xfId="52" applyNumberFormat="1" applyFont="1" applyAlignment="1" applyProtection="1">
      <alignment horizontal="right"/>
      <protection hidden="1" locked="0"/>
    </xf>
    <xf numFmtId="14" fontId="37" fillId="0" borderId="0" xfId="52" applyNumberFormat="1" applyFont="1" applyAlignment="1" applyProtection="1">
      <alignment/>
      <protection hidden="1" locked="0"/>
    </xf>
    <xf numFmtId="0" fontId="14" fillId="0" borderId="0" xfId="0" applyFont="1" applyBorder="1" applyAlignment="1" applyProtection="1">
      <alignment/>
      <protection hidden="1" locked="0"/>
    </xf>
    <xf numFmtId="0" fontId="35" fillId="19" borderId="0" xfId="0" applyFont="1" applyFill="1" applyAlignment="1" applyProtection="1">
      <alignment horizontal="center"/>
      <protection hidden="1" locked="0"/>
    </xf>
    <xf numFmtId="0" fontId="14" fillId="0" borderId="15" xfId="0" applyFont="1" applyFill="1" applyBorder="1" applyAlignment="1" applyProtection="1">
      <alignment/>
      <protection hidden="1" locked="0"/>
    </xf>
    <xf numFmtId="0" fontId="14" fillId="0" borderId="0" xfId="0" applyFont="1" applyAlignment="1" applyProtection="1">
      <alignment horizontal="center"/>
      <protection hidden="1" locked="0"/>
    </xf>
    <xf numFmtId="0" fontId="37" fillId="0" borderId="0" xfId="0" applyFont="1" applyAlignment="1" applyProtection="1">
      <alignment horizontal="center"/>
      <protection hidden="1" locked="0"/>
    </xf>
    <xf numFmtId="0" fontId="38" fillId="0" borderId="0" xfId="0" applyFont="1" applyAlignment="1" applyProtection="1">
      <alignment/>
      <protection hidden="1" locked="0"/>
    </xf>
    <xf numFmtId="0" fontId="14" fillId="0" borderId="16" xfId="0" applyFont="1" applyBorder="1" applyAlignment="1" applyProtection="1">
      <alignment horizontal="center"/>
      <protection hidden="1" locked="0"/>
    </xf>
    <xf numFmtId="0" fontId="14" fillId="0" borderId="0" xfId="0" applyFont="1" applyFill="1" applyAlignment="1" applyProtection="1">
      <alignment/>
      <protection hidden="1" locked="0"/>
    </xf>
    <xf numFmtId="0" fontId="36" fillId="0" borderId="0" xfId="0" applyFont="1" applyAlignment="1" applyProtection="1">
      <alignment horizontal="center"/>
      <protection hidden="1" locked="0"/>
    </xf>
    <xf numFmtId="0" fontId="14" fillId="0" borderId="15" xfId="0" applyFont="1" applyBorder="1" applyAlignment="1" applyProtection="1">
      <alignment/>
      <protection hidden="1" locked="0"/>
    </xf>
    <xf numFmtId="0" fontId="14" fillId="0" borderId="17" xfId="0" applyFont="1" applyBorder="1" applyAlignment="1" applyProtection="1">
      <alignment horizontal="center"/>
      <protection hidden="1" locked="0"/>
    </xf>
    <xf numFmtId="0" fontId="14" fillId="0" borderId="0" xfId="0" applyFont="1" applyFill="1" applyBorder="1" applyAlignment="1" applyProtection="1">
      <alignment/>
      <protection hidden="1" locked="0"/>
    </xf>
    <xf numFmtId="0" fontId="14" fillId="0" borderId="0" xfId="0" applyFont="1" applyAlignment="1" applyProtection="1">
      <alignment horizontal="right"/>
      <protection hidden="1" locked="0"/>
    </xf>
    <xf numFmtId="0" fontId="14" fillId="0" borderId="0" xfId="0" applyFont="1" applyFill="1" applyBorder="1" applyAlignment="1" applyProtection="1">
      <alignment horizontal="center"/>
      <protection hidden="1" locked="0"/>
    </xf>
    <xf numFmtId="0" fontId="14" fillId="0" borderId="0" xfId="0" applyFont="1" applyAlignment="1" applyProtection="1">
      <alignment horizontal="center"/>
      <protection hidden="1" locked="0"/>
    </xf>
    <xf numFmtId="0" fontId="14" fillId="0" borderId="13" xfId="0" applyFont="1" applyBorder="1" applyAlignment="1" applyProtection="1">
      <alignment horizontal="center"/>
      <protection hidden="1" locked="0"/>
    </xf>
    <xf numFmtId="0" fontId="14" fillId="0" borderId="18" xfId="0" applyFont="1" applyBorder="1" applyAlignment="1" applyProtection="1">
      <alignment horizontal="center"/>
      <protection hidden="1" locked="0"/>
    </xf>
    <xf numFmtId="0" fontId="14" fillId="0" borderId="0" xfId="0" applyFont="1" applyBorder="1" applyAlignment="1" applyProtection="1">
      <alignment horizontal="right" vertical="center"/>
      <protection hidden="1" locked="0"/>
    </xf>
    <xf numFmtId="0" fontId="14" fillId="0" borderId="0" xfId="0" applyFont="1" applyFill="1" applyBorder="1" applyAlignment="1" applyProtection="1">
      <alignment horizontal="right" vertical="center"/>
      <protection hidden="1" locked="0"/>
    </xf>
    <xf numFmtId="0" fontId="14" fillId="0" borderId="15" xfId="0" applyFont="1" applyBorder="1" applyAlignment="1" applyProtection="1">
      <alignment horizontal="right"/>
      <protection hidden="1" locked="0"/>
    </xf>
    <xf numFmtId="0" fontId="14" fillId="0" borderId="0" xfId="0" applyFont="1" applyFill="1" applyBorder="1" applyAlignment="1" applyProtection="1">
      <alignment/>
      <protection hidden="1" locked="0"/>
    </xf>
    <xf numFmtId="0" fontId="14" fillId="0" borderId="0" xfId="0" applyFont="1" applyFill="1" applyAlignment="1" applyProtection="1">
      <alignment horizontal="center"/>
      <protection hidden="1" locked="0"/>
    </xf>
    <xf numFmtId="0" fontId="35" fillId="0" borderId="0" xfId="0" applyFont="1" applyFill="1" applyBorder="1" applyAlignment="1" applyProtection="1">
      <alignment horizontal="center"/>
      <protection hidden="1" locked="0"/>
    </xf>
    <xf numFmtId="0" fontId="14" fillId="0" borderId="0" xfId="0" applyFont="1" applyBorder="1" applyAlignment="1" applyProtection="1">
      <alignment horizontal="right"/>
      <protection hidden="1" locked="0"/>
    </xf>
    <xf numFmtId="0" fontId="14" fillId="0" borderId="18" xfId="0" applyFont="1" applyBorder="1" applyAlignment="1" applyProtection="1">
      <alignment/>
      <protection hidden="1" locked="0"/>
    </xf>
    <xf numFmtId="0" fontId="14" fillId="0" borderId="0" xfId="0" applyFont="1" applyBorder="1" applyAlignment="1" applyProtection="1">
      <alignment horizontal="center" vertical="center"/>
      <protection hidden="1" locked="0"/>
    </xf>
    <xf numFmtId="0" fontId="14" fillId="0" borderId="18" xfId="0" applyFont="1" applyFill="1" applyBorder="1" applyAlignment="1" applyProtection="1">
      <alignment horizontal="center"/>
      <protection hidden="1" locked="0"/>
    </xf>
    <xf numFmtId="0" fontId="14" fillId="0" borderId="14" xfId="0" applyFont="1" applyFill="1" applyBorder="1" applyAlignment="1" applyProtection="1">
      <alignment/>
      <protection hidden="1" locked="0"/>
    </xf>
    <xf numFmtId="0" fontId="14" fillId="0" borderId="0" xfId="0" applyFont="1" applyBorder="1" applyAlignment="1" applyProtection="1">
      <alignment horizontal="center"/>
      <protection hidden="1" locked="0"/>
    </xf>
    <xf numFmtId="0" fontId="14" fillId="0" borderId="18" xfId="0" applyFont="1" applyBorder="1" applyAlignment="1" applyProtection="1">
      <alignment/>
      <protection hidden="1" locked="0"/>
    </xf>
    <xf numFmtId="0" fontId="14" fillId="0" borderId="14" xfId="0" applyFont="1" applyFill="1" applyBorder="1" applyAlignment="1" applyProtection="1">
      <alignment horizontal="right" vertical="center"/>
      <protection hidden="1" locked="0"/>
    </xf>
    <xf numFmtId="0" fontId="14" fillId="0" borderId="16" xfId="0" applyFont="1" applyFill="1" applyBorder="1" applyAlignment="1" applyProtection="1">
      <alignment horizontal="center"/>
      <protection hidden="1" locked="0"/>
    </xf>
    <xf numFmtId="0" fontId="37" fillId="0" borderId="0" xfId="0" applyFont="1" applyFill="1" applyBorder="1" applyAlignment="1" applyProtection="1">
      <alignment horizontal="center"/>
      <protection hidden="1" locked="0"/>
    </xf>
    <xf numFmtId="0" fontId="14" fillId="0" borderId="0" xfId="0" applyFont="1" applyFill="1" applyBorder="1" applyAlignment="1" applyProtection="1">
      <alignment horizontal="right" vertical="center"/>
      <protection hidden="1" locked="0"/>
    </xf>
    <xf numFmtId="14" fontId="37" fillId="0" borderId="0" xfId="52" applyNumberFormat="1" applyFont="1" applyFill="1" applyAlignment="1" applyProtection="1">
      <alignment horizontal="right"/>
      <protection hidden="1" locked="0"/>
    </xf>
    <xf numFmtId="0" fontId="14" fillId="0" borderId="14" xfId="0" applyFont="1" applyFill="1" applyBorder="1" applyAlignment="1" applyProtection="1">
      <alignment horizontal="center"/>
      <protection hidden="1" locked="0"/>
    </xf>
    <xf numFmtId="0" fontId="14" fillId="0" borderId="19" xfId="0" applyFont="1" applyFill="1" applyBorder="1" applyAlignment="1" applyProtection="1">
      <alignment horizontal="center"/>
      <protection hidden="1" locked="0"/>
    </xf>
    <xf numFmtId="0" fontId="14" fillId="0" borderId="14" xfId="0" applyFont="1" applyFill="1" applyBorder="1" applyAlignment="1" applyProtection="1">
      <alignment/>
      <protection hidden="1" locked="0"/>
    </xf>
    <xf numFmtId="0" fontId="14" fillId="0" borderId="15" xfId="0" applyFont="1" applyBorder="1" applyAlignment="1" applyProtection="1">
      <alignment horizontal="center" vertical="center"/>
      <protection hidden="1" locked="0"/>
    </xf>
    <xf numFmtId="0" fontId="35" fillId="0" borderId="0" xfId="0" applyFont="1" applyFill="1" applyAlignment="1" applyProtection="1">
      <alignment horizontal="center"/>
      <protection hidden="1" locked="0"/>
    </xf>
    <xf numFmtId="0" fontId="14" fillId="0" borderId="0" xfId="0" applyFont="1" applyBorder="1" applyAlignment="1" applyProtection="1">
      <alignment horizontal="center"/>
      <protection hidden="1" locked="0"/>
    </xf>
    <xf numFmtId="0" fontId="14" fillId="0" borderId="0" xfId="0" applyFont="1" applyBorder="1" applyAlignment="1" applyProtection="1">
      <alignment/>
      <protection hidden="1" locked="0"/>
    </xf>
    <xf numFmtId="0" fontId="14" fillId="0" borderId="0" xfId="52" applyProtection="1">
      <alignment/>
      <protection hidden="1" locked="0"/>
    </xf>
    <xf numFmtId="0" fontId="40" fillId="0" borderId="0" xfId="51" applyFont="1" applyAlignment="1" applyProtection="1">
      <alignment vertical="center"/>
      <protection hidden="1" locked="0"/>
    </xf>
    <xf numFmtId="0" fontId="41" fillId="0" borderId="0" xfId="52" applyFont="1" applyAlignment="1" applyProtection="1">
      <alignment horizontal="left"/>
      <protection hidden="1" locked="0"/>
    </xf>
    <xf numFmtId="0" fontId="42" fillId="0" borderId="0" xfId="52" applyFont="1" applyAlignment="1" applyProtection="1">
      <alignment horizontal="left"/>
      <protection hidden="1" locked="0"/>
    </xf>
    <xf numFmtId="0" fontId="43" fillId="0" borderId="0" xfId="52" applyFont="1" applyAlignment="1" applyProtection="1">
      <alignment horizontal="right"/>
      <protection hidden="1" locked="0"/>
    </xf>
    <xf numFmtId="14" fontId="37" fillId="0" borderId="0" xfId="52" applyNumberFormat="1" applyFont="1" applyAlignment="1" applyProtection="1">
      <alignment horizontal="right"/>
      <protection hidden="1" locked="0"/>
    </xf>
    <xf numFmtId="0" fontId="44" fillId="0" borderId="0" xfId="51" applyFont="1" applyAlignment="1" applyProtection="1">
      <alignment vertical="center"/>
      <protection hidden="1" locked="0"/>
    </xf>
    <xf numFmtId="0" fontId="45" fillId="0" borderId="0" xfId="51" applyFont="1" applyAlignment="1" applyProtection="1">
      <alignment vertical="center"/>
      <protection hidden="1" locked="0"/>
    </xf>
    <xf numFmtId="0" fontId="14" fillId="0" borderId="0" xfId="51" applyFont="1" applyAlignment="1" applyProtection="1">
      <alignment vertical="center"/>
      <protection hidden="1" locked="0"/>
    </xf>
    <xf numFmtId="0" fontId="46" fillId="24" borderId="20" xfId="52" applyFont="1" applyFill="1" applyBorder="1" applyAlignment="1" applyProtection="1">
      <alignment horizontal="center" vertical="center"/>
      <protection hidden="1" locked="0"/>
    </xf>
    <xf numFmtId="0" fontId="47" fillId="24" borderId="21" xfId="52" applyFont="1" applyFill="1" applyBorder="1" applyAlignment="1" applyProtection="1">
      <alignment horizontal="center" vertical="center"/>
      <protection hidden="1" locked="0"/>
    </xf>
    <xf numFmtId="0" fontId="47" fillId="24" borderId="20" xfId="51" applyFont="1" applyFill="1" applyBorder="1" applyAlignment="1" applyProtection="1">
      <alignment horizontal="center" vertical="center"/>
      <protection hidden="1" locked="0"/>
    </xf>
    <xf numFmtId="0" fontId="48" fillId="0" borderId="14" xfId="52" applyNumberFormat="1" applyFont="1" applyFill="1" applyBorder="1" applyAlignment="1" applyProtection="1">
      <alignment horizontal="right" vertical="center"/>
      <protection hidden="1" locked="0"/>
    </xf>
    <xf numFmtId="0" fontId="47" fillId="0" borderId="0" xfId="51" applyNumberFormat="1" applyFont="1" applyFill="1" applyBorder="1" applyAlignment="1" applyProtection="1">
      <alignment horizontal="center" vertical="center"/>
      <protection hidden="1" locked="0"/>
    </xf>
    <xf numFmtId="0" fontId="34" fillId="0" borderId="0" xfId="52" applyFont="1" applyBorder="1" applyAlignment="1" applyProtection="1">
      <alignment horizontal="centerContinuous" vertical="center"/>
      <protection hidden="1" locked="0"/>
    </xf>
    <xf numFmtId="0" fontId="46" fillId="0" borderId="16" xfId="52" applyFont="1" applyFill="1" applyBorder="1" applyAlignment="1" applyProtection="1">
      <alignment horizontal="left" vertical="center"/>
      <protection hidden="1" locked="0"/>
    </xf>
    <xf numFmtId="0" fontId="48" fillId="0" borderId="16" xfId="51" applyNumberFormat="1" applyFont="1" applyFill="1" applyBorder="1" applyAlignment="1" applyProtection="1">
      <alignment horizontal="center" vertical="center"/>
      <protection hidden="1" locked="0"/>
    </xf>
    <xf numFmtId="0" fontId="48" fillId="0" borderId="15" xfId="51" applyNumberFormat="1" applyFont="1" applyFill="1" applyBorder="1" applyAlignment="1" applyProtection="1">
      <alignment horizontal="center" vertical="center"/>
      <protection hidden="1" locked="0"/>
    </xf>
    <xf numFmtId="0" fontId="48" fillId="0" borderId="14" xfId="51" applyNumberFormat="1" applyFont="1" applyFill="1" applyBorder="1" applyAlignment="1" applyProtection="1">
      <alignment horizontal="center" vertical="center"/>
      <protection hidden="1" locked="0"/>
    </xf>
    <xf numFmtId="0" fontId="48" fillId="0" borderId="0" xfId="51" applyNumberFormat="1" applyFont="1" applyFill="1" applyBorder="1" applyAlignment="1" applyProtection="1">
      <alignment horizontal="center" vertical="center"/>
      <protection hidden="1" locked="0"/>
    </xf>
    <xf numFmtId="0" fontId="34" fillId="0" borderId="0" xfId="52" applyFont="1" applyBorder="1" applyAlignment="1" applyProtection="1">
      <alignment horizontal="center" vertical="center"/>
      <protection hidden="1" locked="0"/>
    </xf>
    <xf numFmtId="0" fontId="46" fillId="0" borderId="0" xfId="52" applyFont="1" applyBorder="1" applyAlignment="1" applyProtection="1">
      <alignment horizontal="center" vertical="center"/>
      <protection hidden="1" locked="0"/>
    </xf>
    <xf numFmtId="0" fontId="48" fillId="0" borderId="22" xfId="51" applyNumberFormat="1" applyFont="1" applyFill="1" applyBorder="1" applyAlignment="1" applyProtection="1">
      <alignment horizontal="center" vertical="center"/>
      <protection hidden="1" locked="0"/>
    </xf>
    <xf numFmtId="49" fontId="14" fillId="0" borderId="0" xfId="52" applyNumberFormat="1" applyFont="1" applyBorder="1" applyAlignment="1" applyProtection="1">
      <alignment horizontal="center" vertical="center"/>
      <protection hidden="1" locked="0"/>
    </xf>
    <xf numFmtId="0" fontId="51" fillId="0" borderId="0" xfId="51" applyFont="1" applyFill="1" applyBorder="1" applyAlignment="1" applyProtection="1">
      <alignment horizontal="center" vertical="center"/>
      <protection hidden="1" locked="0"/>
    </xf>
    <xf numFmtId="0" fontId="14" fillId="0" borderId="0" xfId="51" applyFont="1" applyFill="1" applyAlignment="1" applyProtection="1">
      <alignment horizontal="right" vertical="center"/>
      <protection hidden="1" locked="0"/>
    </xf>
    <xf numFmtId="0" fontId="46" fillId="0" borderId="0" xfId="51" applyFont="1" applyFill="1" applyAlignment="1" applyProtection="1">
      <alignment vertical="center"/>
      <protection hidden="1" locked="0"/>
    </xf>
    <xf numFmtId="0" fontId="46" fillId="0" borderId="0" xfId="51" applyNumberFormat="1" applyFont="1" applyFill="1" applyBorder="1" applyAlignment="1" applyProtection="1">
      <alignment horizontal="left" vertical="center"/>
      <protection hidden="1" locked="0"/>
    </xf>
    <xf numFmtId="0" fontId="14" fillId="0" borderId="0" xfId="51" applyFont="1" applyFill="1" applyBorder="1" applyAlignment="1" applyProtection="1">
      <alignment horizontal="left" vertical="center"/>
      <protection hidden="1" locked="0"/>
    </xf>
    <xf numFmtId="0" fontId="35" fillId="0" borderId="0" xfId="51" applyFont="1" applyAlignment="1" applyProtection="1">
      <alignment vertical="center"/>
      <protection hidden="1" locked="0"/>
    </xf>
    <xf numFmtId="0" fontId="36" fillId="0" borderId="0" xfId="51" applyFont="1" applyFill="1" applyBorder="1" applyAlignment="1" applyProtection="1">
      <alignment horizontal="right" vertical="center"/>
      <protection hidden="1" locked="0"/>
    </xf>
    <xf numFmtId="0" fontId="35" fillId="0" borderId="0" xfId="51" applyFont="1" applyBorder="1" applyAlignment="1" applyProtection="1">
      <alignment vertical="center"/>
      <protection hidden="1" locked="0"/>
    </xf>
    <xf numFmtId="0" fontId="35" fillId="0" borderId="0" xfId="51" applyFont="1" applyFill="1" applyBorder="1" applyAlignment="1" applyProtection="1">
      <alignment horizontal="center" vertical="center"/>
      <protection hidden="1" locked="0"/>
    </xf>
    <xf numFmtId="0" fontId="36" fillId="0" borderId="0" xfId="51" applyFont="1" applyFill="1" applyBorder="1" applyAlignment="1" applyProtection="1">
      <alignment horizontal="left" vertical="center"/>
      <protection hidden="1" locked="0"/>
    </xf>
    <xf numFmtId="0" fontId="35" fillId="0" borderId="0" xfId="51" applyFont="1" applyFill="1" applyBorder="1" applyAlignment="1" applyProtection="1">
      <alignment horizontal="left" vertical="center"/>
      <protection hidden="1" locked="0"/>
    </xf>
    <xf numFmtId="0" fontId="44" fillId="0" borderId="0" xfId="51" applyFont="1" applyFill="1" applyBorder="1" applyAlignment="1" applyProtection="1">
      <alignment vertical="center"/>
      <protection hidden="1" locked="0"/>
    </xf>
    <xf numFmtId="0" fontId="45" fillId="0" borderId="0" xfId="51" applyFont="1" applyFill="1" applyBorder="1" applyAlignment="1" applyProtection="1">
      <alignment vertical="center"/>
      <protection hidden="1" locked="0"/>
    </xf>
    <xf numFmtId="0" fontId="47" fillId="0" borderId="0" xfId="51" applyFont="1" applyFill="1" applyBorder="1" applyAlignment="1" applyProtection="1">
      <alignment horizontal="center" vertical="center"/>
      <protection hidden="1" locked="0"/>
    </xf>
    <xf numFmtId="0" fontId="45" fillId="0" borderId="0" xfId="52" applyFont="1" applyFill="1" applyBorder="1" applyAlignment="1" applyProtection="1">
      <alignment horizontal="center" vertical="center"/>
      <protection hidden="1" locked="0"/>
    </xf>
    <xf numFmtId="0" fontId="47" fillId="0" borderId="0" xfId="52" applyFont="1" applyFill="1" applyBorder="1" applyAlignment="1" applyProtection="1">
      <alignment horizontal="center" vertical="center"/>
      <protection hidden="1" locked="0"/>
    </xf>
    <xf numFmtId="0" fontId="47" fillId="0" borderId="0" xfId="51" applyNumberFormat="1" applyFont="1" applyBorder="1" applyAlignment="1" applyProtection="1">
      <alignment horizontal="center" vertical="center"/>
      <protection hidden="1" locked="0"/>
    </xf>
    <xf numFmtId="0" fontId="48" fillId="0" borderId="0" xfId="52" applyNumberFormat="1" applyFont="1" applyFill="1" applyBorder="1" applyAlignment="1" applyProtection="1">
      <alignment horizontal="right" vertical="center"/>
      <protection hidden="1" locked="0"/>
    </xf>
    <xf numFmtId="0" fontId="37" fillId="0" borderId="0" xfId="51" applyFont="1" applyFill="1" applyBorder="1" applyAlignment="1" applyProtection="1">
      <alignment horizontal="center" vertical="top"/>
      <protection hidden="1" locked="0"/>
    </xf>
    <xf numFmtId="49" fontId="13" fillId="0" borderId="0" xfId="51" applyNumberFormat="1" applyFont="1" applyFill="1" applyBorder="1" applyAlignment="1" applyProtection="1">
      <alignment horizontal="center" vertical="top"/>
      <protection hidden="1" locked="0"/>
    </xf>
    <xf numFmtId="167" fontId="13" fillId="0" borderId="0" xfId="51" applyNumberFormat="1" applyFont="1" applyFill="1" applyBorder="1" applyAlignment="1" applyProtection="1">
      <alignment horizontal="right" vertical="center"/>
      <protection hidden="1" locked="0"/>
    </xf>
    <xf numFmtId="0" fontId="13" fillId="0" borderId="0" xfId="52" applyNumberFormat="1" applyFont="1" applyFill="1" applyBorder="1" applyAlignment="1" applyProtection="1">
      <alignment horizontal="left" vertical="center"/>
      <protection hidden="1" locked="0"/>
    </xf>
    <xf numFmtId="1" fontId="47" fillId="0" borderId="0" xfId="51" applyNumberFormat="1" applyFont="1" applyFill="1" applyBorder="1" applyAlignment="1" applyProtection="1">
      <alignment horizontal="center" vertical="center"/>
      <protection hidden="1" locked="0"/>
    </xf>
    <xf numFmtId="0" fontId="39" fillId="0" borderId="0" xfId="0" applyFont="1" applyAlignment="1" applyProtection="1">
      <alignment horizontal="center"/>
      <protection hidden="1" locked="0"/>
    </xf>
    <xf numFmtId="0" fontId="42" fillId="0" borderId="0" xfId="52" applyFont="1" applyProtection="1">
      <alignment/>
      <protection hidden="1" locked="0"/>
    </xf>
    <xf numFmtId="0" fontId="46" fillId="0" borderId="0" xfId="52" applyFont="1" applyFill="1" applyBorder="1" applyAlignment="1" applyProtection="1">
      <alignment horizontal="center" vertical="center"/>
      <protection hidden="1" locked="0"/>
    </xf>
    <xf numFmtId="0" fontId="46" fillId="0" borderId="0" xfId="52" applyFont="1" applyFill="1" applyBorder="1" applyAlignment="1" applyProtection="1">
      <alignment horizontal="left" vertical="center"/>
      <protection hidden="1" locked="0"/>
    </xf>
    <xf numFmtId="0" fontId="14" fillId="0" borderId="0" xfId="51" applyFont="1" applyFill="1" applyBorder="1" applyAlignment="1" applyProtection="1">
      <alignment horizontal="right" vertical="center"/>
      <protection hidden="1" locked="0"/>
    </xf>
    <xf numFmtId="0" fontId="46" fillId="0" borderId="0" xfId="51" applyFont="1" applyFill="1" applyBorder="1" applyAlignment="1" applyProtection="1">
      <alignment vertical="center"/>
      <protection hidden="1" locked="0"/>
    </xf>
    <xf numFmtId="0" fontId="35" fillId="0" borderId="0" xfId="51" applyFont="1" applyFill="1" applyBorder="1" applyAlignment="1" applyProtection="1">
      <alignment vertical="center"/>
      <protection hidden="1" locked="0"/>
    </xf>
    <xf numFmtId="0" fontId="53" fillId="0" borderId="0" xfId="0" applyFont="1" applyAlignment="1" applyProtection="1">
      <alignment/>
      <protection hidden="1" locked="0"/>
    </xf>
    <xf numFmtId="0" fontId="34" fillId="0" borderId="0" xfId="52" applyFont="1" applyAlignment="1" applyProtection="1">
      <alignment/>
      <protection hidden="1" locked="0"/>
    </xf>
    <xf numFmtId="14" fontId="14" fillId="0" borderId="0" xfId="0" applyNumberFormat="1" applyFont="1" applyAlignment="1" applyProtection="1">
      <alignment horizontal="right"/>
      <protection hidden="1" locked="0"/>
    </xf>
    <xf numFmtId="0" fontId="13" fillId="0" borderId="0" xfId="0" applyFont="1" applyBorder="1" applyAlignment="1" applyProtection="1">
      <alignment horizontal="center"/>
      <protection hidden="1" locked="0"/>
    </xf>
    <xf numFmtId="0" fontId="47" fillId="19" borderId="0" xfId="0" applyFont="1" applyFill="1" applyAlignment="1" applyProtection="1">
      <alignment horizontal="center"/>
      <protection hidden="1" locked="0"/>
    </xf>
    <xf numFmtId="0" fontId="13" fillId="17" borderId="15" xfId="0" applyFont="1" applyFill="1" applyBorder="1" applyAlignment="1" applyProtection="1">
      <alignment/>
      <protection hidden="1" locked="0"/>
    </xf>
    <xf numFmtId="0" fontId="13" fillId="0" borderId="0" xfId="0" applyFont="1" applyAlignment="1" applyProtection="1">
      <alignment/>
      <protection hidden="1" locked="0"/>
    </xf>
    <xf numFmtId="0" fontId="54" fillId="0" borderId="0" xfId="0" applyFont="1" applyAlignment="1" applyProtection="1">
      <alignment horizontal="center"/>
      <protection hidden="1" locked="0"/>
    </xf>
    <xf numFmtId="0" fontId="47" fillId="0" borderId="0" xfId="0" applyFont="1" applyAlignment="1" applyProtection="1">
      <alignment horizontal="center"/>
      <protection hidden="1" locked="0"/>
    </xf>
    <xf numFmtId="0" fontId="13" fillId="0" borderId="16" xfId="0" applyFont="1" applyBorder="1" applyAlignment="1" applyProtection="1">
      <alignment horizontal="center"/>
      <protection hidden="1" locked="0"/>
    </xf>
    <xf numFmtId="0" fontId="13" fillId="0" borderId="15" xfId="0" applyFont="1" applyBorder="1" applyAlignment="1" applyProtection="1">
      <alignment/>
      <protection hidden="1" locked="0"/>
    </xf>
    <xf numFmtId="0" fontId="15" fillId="0" borderId="0" xfId="0" applyFont="1" applyAlignment="1" applyProtection="1">
      <alignment/>
      <protection hidden="1" locked="0"/>
    </xf>
    <xf numFmtId="0" fontId="13" fillId="0" borderId="0" xfId="0" applyFont="1" applyAlignment="1" applyProtection="1">
      <alignment horizontal="right"/>
      <protection hidden="1" locked="0"/>
    </xf>
    <xf numFmtId="0" fontId="13" fillId="0" borderId="0" xfId="0" applyFont="1" applyAlignment="1" applyProtection="1">
      <alignment horizontal="center"/>
      <protection hidden="1" locked="0"/>
    </xf>
    <xf numFmtId="0" fontId="13" fillId="0" borderId="14" xfId="0" applyFont="1" applyFill="1" applyBorder="1" applyAlignment="1" applyProtection="1">
      <alignment/>
      <protection hidden="1" locked="0"/>
    </xf>
    <xf numFmtId="0" fontId="13" fillId="0" borderId="14" xfId="0" applyFont="1" applyBorder="1" applyAlignment="1" applyProtection="1">
      <alignment horizontal="center"/>
      <protection hidden="1" locked="0"/>
    </xf>
    <xf numFmtId="0" fontId="13" fillId="24" borderId="15" xfId="0" applyFont="1" applyFill="1" applyBorder="1" applyAlignment="1" applyProtection="1">
      <alignment/>
      <protection hidden="1" locked="0"/>
    </xf>
    <xf numFmtId="0" fontId="13" fillId="0" borderId="0" xfId="0" applyFont="1" applyBorder="1" applyAlignment="1" applyProtection="1">
      <alignment horizontal="right" vertical="center"/>
      <protection hidden="1" locked="0"/>
    </xf>
    <xf numFmtId="0" fontId="13" fillId="0" borderId="14" xfId="0" applyFont="1" applyFill="1" applyBorder="1" applyAlignment="1" applyProtection="1">
      <alignment horizontal="center"/>
      <protection hidden="1" locked="0"/>
    </xf>
    <xf numFmtId="0" fontId="14" fillId="0" borderId="14" xfId="0" applyFont="1" applyBorder="1" applyAlignment="1" applyProtection="1">
      <alignment horizontal="center"/>
      <protection hidden="1" locked="0"/>
    </xf>
    <xf numFmtId="0" fontId="13" fillId="0" borderId="0" xfId="0" applyFont="1" applyFill="1" applyBorder="1" applyAlignment="1" applyProtection="1">
      <alignment/>
      <protection hidden="1" locked="0"/>
    </xf>
    <xf numFmtId="0" fontId="13" fillId="0" borderId="13" xfId="0" applyFont="1" applyBorder="1" applyAlignment="1" applyProtection="1">
      <alignment horizontal="center"/>
      <protection hidden="1" locked="0"/>
    </xf>
    <xf numFmtId="0" fontId="13" fillId="0" borderId="15" xfId="0" applyFont="1" applyBorder="1" applyAlignment="1" applyProtection="1">
      <alignment horizontal="right"/>
      <protection hidden="1" locked="0"/>
    </xf>
    <xf numFmtId="0" fontId="14" fillId="0" borderId="19" xfId="0" applyFont="1" applyBorder="1" applyAlignment="1" applyProtection="1">
      <alignment horizontal="center"/>
      <protection hidden="1" locked="0"/>
    </xf>
    <xf numFmtId="0" fontId="13" fillId="0" borderId="0" xfId="0" applyFont="1" applyBorder="1" applyAlignment="1" applyProtection="1">
      <alignment/>
      <protection hidden="1" locked="0"/>
    </xf>
    <xf numFmtId="0" fontId="13" fillId="0" borderId="14" xfId="0" applyFont="1" applyBorder="1" applyAlignment="1" applyProtection="1">
      <alignment/>
      <protection hidden="1" locked="0"/>
    </xf>
    <xf numFmtId="0" fontId="13" fillId="0" borderId="0" xfId="0" applyFont="1" applyFill="1" applyBorder="1" applyAlignment="1" applyProtection="1">
      <alignment horizontal="right"/>
      <protection hidden="1" locked="0"/>
    </xf>
    <xf numFmtId="0" fontId="13" fillId="0" borderId="0" xfId="0" applyFont="1" applyFill="1" applyBorder="1" applyAlignment="1" applyProtection="1">
      <alignment horizontal="center"/>
      <protection hidden="1" locked="0"/>
    </xf>
    <xf numFmtId="0" fontId="13" fillId="0" borderId="0" xfId="0" applyFont="1" applyFill="1" applyBorder="1" applyAlignment="1" applyProtection="1">
      <alignment horizontal="right" vertical="center"/>
      <protection hidden="1" locked="0"/>
    </xf>
    <xf numFmtId="0" fontId="47" fillId="0" borderId="0" xfId="0" applyFont="1" applyFill="1" applyBorder="1" applyAlignment="1" applyProtection="1">
      <alignment horizontal="center"/>
      <protection hidden="1" locked="0"/>
    </xf>
    <xf numFmtId="0" fontId="47" fillId="0" borderId="0" xfId="0" applyFont="1" applyFill="1" applyAlignment="1" applyProtection="1">
      <alignment horizontal="center"/>
      <protection hidden="1" locked="0"/>
    </xf>
    <xf numFmtId="0" fontId="13" fillId="0" borderId="0" xfId="0" applyFont="1" applyFill="1" applyBorder="1" applyAlignment="1" applyProtection="1">
      <alignment horizontal="center" vertical="center"/>
      <protection hidden="1" locked="0"/>
    </xf>
    <xf numFmtId="14" fontId="43" fillId="0" borderId="0" xfId="0" applyNumberFormat="1" applyFont="1" applyFill="1" applyAlignment="1" applyProtection="1">
      <alignment horizontal="right"/>
      <protection hidden="1" locked="0"/>
    </xf>
    <xf numFmtId="0" fontId="36" fillId="0" borderId="0" xfId="0" applyFont="1" applyFill="1" applyAlignment="1" applyProtection="1">
      <alignment horizontal="center"/>
      <protection hidden="1" locked="0"/>
    </xf>
    <xf numFmtId="0" fontId="14" fillId="0" borderId="0" xfId="0" applyNumberFormat="1" applyFont="1" applyAlignment="1" applyProtection="1">
      <alignment/>
      <protection hidden="1" locked="0"/>
    </xf>
    <xf numFmtId="0" fontId="14" fillId="0" borderId="14" xfId="0" applyFont="1" applyBorder="1" applyAlignment="1" applyProtection="1">
      <alignment/>
      <protection hidden="1" locked="0"/>
    </xf>
    <xf numFmtId="0" fontId="35" fillId="0" borderId="0" xfId="0" applyFont="1" applyFill="1" applyBorder="1" applyAlignment="1" applyProtection="1">
      <alignment horizontal="center" vertical="center"/>
      <protection hidden="1" locked="0"/>
    </xf>
    <xf numFmtId="0" fontId="14" fillId="0" borderId="0" xfId="0" applyFont="1" applyFill="1" applyAlignment="1" applyProtection="1">
      <alignment horizontal="right"/>
      <protection hidden="1" locked="0"/>
    </xf>
    <xf numFmtId="0" fontId="14" fillId="0" borderId="0" xfId="0" applyFont="1" applyFill="1" applyBorder="1" applyAlignment="1" applyProtection="1">
      <alignment horizontal="center" vertical="center"/>
      <protection hidden="1" locked="0"/>
    </xf>
    <xf numFmtId="0" fontId="14" fillId="0" borderId="0" xfId="0" applyFont="1" applyFill="1" applyBorder="1" applyAlignment="1" applyProtection="1">
      <alignment horizontal="center" vertical="center"/>
      <protection hidden="1" locked="0"/>
    </xf>
    <xf numFmtId="0" fontId="36" fillId="0" borderId="0" xfId="0" applyFont="1" applyBorder="1" applyAlignment="1" applyProtection="1">
      <alignment horizontal="center"/>
      <protection hidden="1" locked="0"/>
    </xf>
    <xf numFmtId="0" fontId="14" fillId="0" borderId="0" xfId="0" applyFont="1" applyFill="1" applyBorder="1" applyAlignment="1" applyProtection="1">
      <alignment horizontal="center"/>
      <protection hidden="1" locked="0"/>
    </xf>
    <xf numFmtId="0" fontId="47" fillId="0" borderId="0" xfId="0" applyFont="1" applyBorder="1" applyAlignment="1" applyProtection="1">
      <alignment horizontal="center"/>
      <protection hidden="1" locked="0"/>
    </xf>
    <xf numFmtId="0" fontId="35" fillId="0" borderId="0" xfId="0" applyFont="1" applyBorder="1" applyAlignment="1" applyProtection="1">
      <alignment horizontal="center"/>
      <protection hidden="1" locked="0"/>
    </xf>
    <xf numFmtId="0" fontId="35" fillId="0" borderId="0" xfId="0" applyFont="1" applyBorder="1" applyAlignment="1" applyProtection="1">
      <alignment/>
      <protection hidden="1" locked="0"/>
    </xf>
    <xf numFmtId="0" fontId="14" fillId="0" borderId="0" xfId="0" applyFont="1" applyFill="1" applyBorder="1" applyAlignment="1" applyProtection="1">
      <alignment horizontal="right"/>
      <protection hidden="1" locked="0"/>
    </xf>
    <xf numFmtId="0" fontId="55" fillId="0" borderId="0" xfId="0" applyFont="1" applyFill="1" applyBorder="1" applyAlignment="1" applyProtection="1">
      <alignment horizontal="center"/>
      <protection hidden="1" locked="0"/>
    </xf>
    <xf numFmtId="0" fontId="36" fillId="0" borderId="0" xfId="0" applyFont="1" applyAlignment="1" applyProtection="1">
      <alignment/>
      <protection hidden="1" locked="0"/>
    </xf>
    <xf numFmtId="0" fontId="43" fillId="0" borderId="0" xfId="52" applyFont="1" applyAlignment="1" applyProtection="1">
      <alignment horizontal="center"/>
      <protection hidden="1" locked="0"/>
    </xf>
    <xf numFmtId="0" fontId="36" fillId="0" borderId="0" xfId="0" applyFont="1" applyFill="1" applyAlignment="1" applyProtection="1">
      <alignment/>
      <protection hidden="1" locked="0"/>
    </xf>
    <xf numFmtId="0" fontId="14" fillId="0" borderId="0" xfId="0" applyFont="1" applyBorder="1" applyAlignment="1" applyProtection="1">
      <alignment horizontal="right" vertical="center"/>
      <protection hidden="1" locked="0"/>
    </xf>
    <xf numFmtId="0" fontId="14" fillId="0" borderId="0" xfId="0" applyFont="1" applyBorder="1" applyAlignment="1" applyProtection="1">
      <alignment horizontal="right"/>
      <protection hidden="1" locked="0"/>
    </xf>
    <xf numFmtId="0" fontId="35" fillId="0" borderId="0" xfId="0" applyFont="1" applyBorder="1" applyAlignment="1" applyProtection="1">
      <alignment horizontal="center"/>
      <protection hidden="1" locked="0"/>
    </xf>
    <xf numFmtId="0" fontId="26" fillId="24" borderId="0" xfId="0" applyFont="1" applyFill="1" applyBorder="1" applyAlignment="1" applyProtection="1">
      <alignment horizontal="center"/>
      <protection hidden="1" locked="0"/>
    </xf>
    <xf numFmtId="0" fontId="28" fillId="24" borderId="0" xfId="0" applyFont="1" applyFill="1" applyBorder="1" applyAlignment="1" applyProtection="1">
      <alignment horizontal="center"/>
      <protection hidden="1" locked="0"/>
    </xf>
    <xf numFmtId="0" fontId="30" fillId="24" borderId="10" xfId="0" applyFont="1" applyFill="1" applyBorder="1" applyAlignment="1" applyProtection="1">
      <alignment horizontal="center" vertical="top"/>
      <protection hidden="1" locked="0"/>
    </xf>
    <xf numFmtId="0" fontId="32" fillId="24" borderId="0" xfId="0" applyFont="1" applyFill="1" applyAlignment="1" applyProtection="1">
      <alignment horizontal="center"/>
      <protection hidden="1" locked="0"/>
    </xf>
    <xf numFmtId="0" fontId="34" fillId="0" borderId="0" xfId="0" applyFont="1" applyAlignment="1" applyProtection="1">
      <alignment horizontal="center"/>
      <protection hidden="1" locked="0"/>
    </xf>
    <xf numFmtId="0" fontId="14" fillId="0" borderId="0" xfId="0" applyFont="1" applyFill="1" applyBorder="1" applyAlignment="1" applyProtection="1">
      <alignment horizontal="right" vertical="center"/>
      <protection hidden="1" locked="0"/>
    </xf>
    <xf numFmtId="0" fontId="14" fillId="0" borderId="17" xfId="0" applyFont="1" applyBorder="1" applyAlignment="1" applyProtection="1">
      <alignment horizontal="center" vertical="center"/>
      <protection hidden="1" locked="0"/>
    </xf>
    <xf numFmtId="0" fontId="14" fillId="0" borderId="22" xfId="0" applyFont="1" applyBorder="1" applyAlignment="1" applyProtection="1">
      <alignment horizontal="center" vertical="center"/>
      <protection hidden="1" locked="0"/>
    </xf>
    <xf numFmtId="0" fontId="14" fillId="0" borderId="23" xfId="0" applyFont="1" applyBorder="1" applyAlignment="1" applyProtection="1">
      <alignment horizontal="right" vertical="center"/>
      <protection hidden="1" locked="0"/>
    </xf>
    <xf numFmtId="14" fontId="37" fillId="0" borderId="0" xfId="52" applyNumberFormat="1" applyFont="1" applyAlignment="1" applyProtection="1">
      <alignment horizontal="right"/>
      <protection hidden="1" locked="0"/>
    </xf>
    <xf numFmtId="0" fontId="36" fillId="0" borderId="0" xfId="51" applyFont="1" applyFill="1" applyBorder="1" applyAlignment="1" applyProtection="1">
      <alignment horizontal="right" vertical="center"/>
      <protection hidden="1" locked="0"/>
    </xf>
    <xf numFmtId="167" fontId="13" fillId="0" borderId="0" xfId="51" applyNumberFormat="1" applyFont="1" applyFill="1" applyBorder="1" applyAlignment="1" applyProtection="1">
      <alignment horizontal="center" vertical="center"/>
      <protection hidden="1" locked="0"/>
    </xf>
    <xf numFmtId="1" fontId="50" fillId="0" borderId="0" xfId="51" applyNumberFormat="1" applyFont="1" applyFill="1" applyBorder="1" applyAlignment="1" applyProtection="1">
      <alignment horizontal="center" vertical="center"/>
      <protection hidden="1" locked="0"/>
    </xf>
    <xf numFmtId="0" fontId="52" fillId="0" borderId="0" xfId="51" applyNumberFormat="1" applyFont="1" applyFill="1" applyBorder="1" applyAlignment="1" applyProtection="1">
      <alignment horizontal="right" vertical="center"/>
      <protection hidden="1" locked="0"/>
    </xf>
    <xf numFmtId="0" fontId="14" fillId="0" borderId="0" xfId="51" applyFont="1" applyFill="1" applyBorder="1" applyAlignment="1" applyProtection="1">
      <alignment horizontal="left" vertical="center"/>
      <protection hidden="1" locked="0"/>
    </xf>
    <xf numFmtId="0" fontId="51" fillId="0" borderId="0" xfId="51" applyFont="1" applyFill="1" applyBorder="1" applyAlignment="1" applyProtection="1">
      <alignment horizontal="center" vertical="center"/>
      <protection hidden="1" locked="0"/>
    </xf>
    <xf numFmtId="0" fontId="49" fillId="0" borderId="0" xfId="51" applyFont="1" applyFill="1" applyBorder="1" applyAlignment="1" applyProtection="1">
      <alignment horizontal="center" vertical="center"/>
      <protection hidden="1" locked="0"/>
    </xf>
    <xf numFmtId="0" fontId="47" fillId="0" borderId="0" xfId="51" applyNumberFormat="1" applyFont="1" applyFill="1" applyBorder="1" applyAlignment="1" applyProtection="1">
      <alignment horizontal="center" vertical="center"/>
      <protection hidden="1" locked="0"/>
    </xf>
    <xf numFmtId="1" fontId="47" fillId="0" borderId="0" xfId="51" applyNumberFormat="1" applyFont="1" applyFill="1" applyBorder="1" applyAlignment="1" applyProtection="1">
      <alignment horizontal="center" vertical="center"/>
      <protection hidden="1" locked="0"/>
    </xf>
    <xf numFmtId="0" fontId="47" fillId="0" borderId="0" xfId="51" applyNumberFormat="1" applyFont="1" applyFill="1" applyBorder="1" applyAlignment="1" applyProtection="1">
      <alignment horizontal="center" vertical="center"/>
      <protection hidden="1" locked="0"/>
    </xf>
    <xf numFmtId="0" fontId="47" fillId="0" borderId="0" xfId="51" applyFont="1" applyFill="1" applyBorder="1" applyAlignment="1" applyProtection="1">
      <alignment horizontal="center" vertical="center"/>
      <protection hidden="1" locked="0"/>
    </xf>
    <xf numFmtId="1" fontId="47" fillId="19" borderId="24" xfId="51" applyNumberFormat="1" applyFont="1" applyFill="1" applyBorder="1" applyAlignment="1" applyProtection="1">
      <alignment horizontal="center" vertical="center"/>
      <protection hidden="1" locked="0"/>
    </xf>
    <xf numFmtId="1" fontId="47" fillId="19" borderId="13" xfId="51" applyNumberFormat="1" applyFont="1" applyFill="1" applyBorder="1" applyAlignment="1" applyProtection="1">
      <alignment horizontal="center" vertical="center"/>
      <protection hidden="1" locked="0"/>
    </xf>
    <xf numFmtId="0" fontId="47" fillId="0" borderId="14" xfId="51" applyNumberFormat="1" applyFont="1" applyFill="1" applyBorder="1" applyAlignment="1" applyProtection="1">
      <alignment horizontal="center" vertical="center"/>
      <protection hidden="1" locked="0"/>
    </xf>
    <xf numFmtId="0" fontId="47" fillId="0" borderId="23" xfId="51" applyNumberFormat="1" applyFont="1" applyFill="1" applyBorder="1" applyAlignment="1" applyProtection="1">
      <alignment horizontal="center" vertical="center"/>
      <protection hidden="1" locked="0"/>
    </xf>
    <xf numFmtId="0" fontId="47" fillId="0" borderId="19" xfId="51" applyNumberFormat="1" applyFont="1" applyFill="1" applyBorder="1" applyAlignment="1" applyProtection="1">
      <alignment horizontal="center" vertical="center"/>
      <protection hidden="1" locked="0"/>
    </xf>
    <xf numFmtId="0" fontId="47" fillId="0" borderId="18" xfId="51" applyNumberFormat="1" applyFont="1" applyFill="1" applyBorder="1" applyAlignment="1" applyProtection="1">
      <alignment horizontal="center" vertical="center"/>
      <protection hidden="1" locked="0"/>
    </xf>
    <xf numFmtId="0" fontId="47" fillId="0" borderId="17" xfId="51" applyNumberFormat="1" applyFont="1" applyFill="1" applyBorder="1" applyAlignment="1" applyProtection="1">
      <alignment horizontal="center" vertical="center"/>
      <protection hidden="1" locked="0"/>
    </xf>
    <xf numFmtId="0" fontId="49" fillId="19" borderId="14" xfId="51" applyFont="1" applyFill="1" applyBorder="1" applyAlignment="1" applyProtection="1">
      <alignment horizontal="center" vertical="center"/>
      <protection hidden="1" locked="0"/>
    </xf>
    <xf numFmtId="0" fontId="49" fillId="19" borderId="0" xfId="51" applyFont="1" applyFill="1" applyBorder="1" applyAlignment="1" applyProtection="1">
      <alignment horizontal="center" vertical="center"/>
      <protection hidden="1" locked="0"/>
    </xf>
    <xf numFmtId="0" fontId="49" fillId="19" borderId="16" xfId="51" applyFont="1" applyFill="1" applyBorder="1" applyAlignment="1" applyProtection="1">
      <alignment horizontal="center" vertical="center"/>
      <protection hidden="1" locked="0"/>
    </xf>
    <xf numFmtId="0" fontId="49" fillId="19" borderId="15" xfId="51" applyFont="1" applyFill="1" applyBorder="1" applyAlignment="1" applyProtection="1">
      <alignment horizontal="center" vertical="center"/>
      <protection hidden="1" locked="0"/>
    </xf>
    <xf numFmtId="0" fontId="39" fillId="24" borderId="0" xfId="0" applyFont="1" applyFill="1" applyAlignment="1" applyProtection="1">
      <alignment horizontal="center"/>
      <protection hidden="1" locked="0"/>
    </xf>
    <xf numFmtId="0" fontId="51" fillId="0" borderId="24" xfId="51" applyFont="1" applyFill="1" applyBorder="1" applyAlignment="1" applyProtection="1">
      <alignment horizontal="center" vertical="center"/>
      <protection hidden="1" locked="0"/>
    </xf>
    <xf numFmtId="0" fontId="51" fillId="0" borderId="13" xfId="51" applyFont="1" applyFill="1" applyBorder="1" applyAlignment="1" applyProtection="1">
      <alignment horizontal="center" vertical="center"/>
      <protection hidden="1" locked="0"/>
    </xf>
    <xf numFmtId="1" fontId="50" fillId="0" borderId="24" xfId="51" applyNumberFormat="1" applyFont="1" applyFill="1" applyBorder="1" applyAlignment="1" applyProtection="1">
      <alignment horizontal="center" vertical="center"/>
      <protection hidden="1" locked="0"/>
    </xf>
    <xf numFmtId="1" fontId="50" fillId="0" borderId="13" xfId="51" applyNumberFormat="1" applyFont="1" applyFill="1" applyBorder="1" applyAlignment="1" applyProtection="1">
      <alignment horizontal="center" vertical="center"/>
      <protection hidden="1" locked="0"/>
    </xf>
    <xf numFmtId="1" fontId="47" fillId="19" borderId="25" xfId="51" applyNumberFormat="1" applyFont="1" applyFill="1" applyBorder="1" applyAlignment="1" applyProtection="1">
      <alignment horizontal="center" vertical="center"/>
      <protection hidden="1" locked="0"/>
    </xf>
    <xf numFmtId="167" fontId="13" fillId="0" borderId="19" xfId="51" applyNumberFormat="1" applyFont="1" applyFill="1" applyBorder="1" applyAlignment="1" applyProtection="1">
      <alignment horizontal="center" vertical="center"/>
      <protection hidden="1" locked="0"/>
    </xf>
    <xf numFmtId="167" fontId="13" fillId="0" borderId="17" xfId="51" applyNumberFormat="1" applyFont="1" applyFill="1" applyBorder="1" applyAlignment="1" applyProtection="1">
      <alignment horizontal="center" vertical="center"/>
      <protection hidden="1" locked="0"/>
    </xf>
    <xf numFmtId="167" fontId="13" fillId="0" borderId="16" xfId="51" applyNumberFormat="1" applyFont="1" applyFill="1" applyBorder="1" applyAlignment="1" applyProtection="1">
      <alignment horizontal="center" vertical="center"/>
      <protection hidden="1" locked="0"/>
    </xf>
    <xf numFmtId="167" fontId="13" fillId="0" borderId="22" xfId="51" applyNumberFormat="1" applyFont="1" applyFill="1" applyBorder="1" applyAlignment="1" applyProtection="1">
      <alignment horizontal="center" vertical="center"/>
      <protection hidden="1" locked="0"/>
    </xf>
    <xf numFmtId="0" fontId="47" fillId="24" borderId="21" xfId="51" applyFont="1" applyFill="1" applyBorder="1" applyAlignment="1" applyProtection="1">
      <alignment horizontal="center" vertical="center"/>
      <protection hidden="1" locked="0"/>
    </xf>
    <xf numFmtId="0" fontId="47" fillId="24" borderId="26" xfId="51" applyFont="1" applyFill="1" applyBorder="1" applyAlignment="1" applyProtection="1">
      <alignment horizontal="center" vertical="center"/>
      <protection hidden="1" locked="0"/>
    </xf>
    <xf numFmtId="167" fontId="13" fillId="0" borderId="14" xfId="51" applyNumberFormat="1" applyFont="1" applyFill="1" applyBorder="1" applyAlignment="1" applyProtection="1">
      <alignment horizontal="center" vertical="center"/>
      <protection hidden="1" locked="0"/>
    </xf>
    <xf numFmtId="167" fontId="13" fillId="0" borderId="23" xfId="51" applyNumberFormat="1" applyFont="1" applyFill="1" applyBorder="1" applyAlignment="1" applyProtection="1">
      <alignment horizontal="center" vertical="center"/>
      <protection hidden="1" locked="0"/>
    </xf>
    <xf numFmtId="1" fontId="50" fillId="0" borderId="25" xfId="51" applyNumberFormat="1" applyFont="1" applyFill="1" applyBorder="1" applyAlignment="1" applyProtection="1">
      <alignment horizontal="center" vertical="center"/>
      <protection hidden="1" locked="0"/>
    </xf>
    <xf numFmtId="0" fontId="47" fillId="24" borderId="21" xfId="51" applyNumberFormat="1" applyFont="1" applyFill="1" applyBorder="1" applyAlignment="1" applyProtection="1">
      <alignment horizontal="center" vertical="center"/>
      <protection hidden="1" locked="0"/>
    </xf>
    <xf numFmtId="0" fontId="47" fillId="24" borderId="27" xfId="51" applyNumberFormat="1" applyFont="1" applyFill="1" applyBorder="1" applyAlignment="1" applyProtection="1">
      <alignment horizontal="center" vertical="center"/>
      <protection hidden="1" locked="0"/>
    </xf>
    <xf numFmtId="0" fontId="47" fillId="24" borderId="26" xfId="51" applyNumberFormat="1" applyFont="1" applyFill="1" applyBorder="1" applyAlignment="1" applyProtection="1">
      <alignment horizontal="center" vertical="center"/>
      <protection hidden="1" locked="0"/>
    </xf>
    <xf numFmtId="0" fontId="49" fillId="19" borderId="23" xfId="51" applyFont="1" applyFill="1" applyBorder="1" applyAlignment="1" applyProtection="1">
      <alignment horizontal="center" vertical="center"/>
      <protection hidden="1" locked="0"/>
    </xf>
    <xf numFmtId="0" fontId="49" fillId="19" borderId="22" xfId="51" applyFont="1" applyFill="1" applyBorder="1" applyAlignment="1" applyProtection="1">
      <alignment horizontal="center" vertical="center"/>
      <protection hidden="1" locked="0"/>
    </xf>
    <xf numFmtId="0" fontId="47" fillId="0" borderId="19" xfId="51" applyNumberFormat="1" applyFont="1" applyFill="1" applyBorder="1" applyAlignment="1" applyProtection="1">
      <alignment horizontal="center" vertical="center"/>
      <protection hidden="1" locked="0"/>
    </xf>
    <xf numFmtId="0" fontId="47" fillId="0" borderId="18" xfId="51" applyNumberFormat="1" applyFont="1" applyFill="1" applyBorder="1" applyAlignment="1" applyProtection="1">
      <alignment horizontal="center" vertical="center"/>
      <protection hidden="1" locked="0"/>
    </xf>
    <xf numFmtId="0" fontId="47" fillId="0" borderId="14" xfId="51" applyNumberFormat="1" applyFont="1" applyFill="1" applyBorder="1" applyAlignment="1" applyProtection="1">
      <alignment horizontal="center" vertical="center"/>
      <protection hidden="1" locked="0"/>
    </xf>
    <xf numFmtId="0" fontId="47" fillId="0" borderId="23" xfId="51" applyNumberFormat="1" applyFont="1" applyFill="1" applyBorder="1" applyAlignment="1" applyProtection="1">
      <alignment horizontal="center" vertical="center"/>
      <protection hidden="1" locked="0"/>
    </xf>
    <xf numFmtId="0" fontId="51" fillId="0" borderId="25" xfId="51" applyFont="1" applyFill="1" applyBorder="1" applyAlignment="1" applyProtection="1">
      <alignment horizontal="center" vertical="center"/>
      <protection hidden="1" locked="0"/>
    </xf>
    <xf numFmtId="49" fontId="14" fillId="0" borderId="0" xfId="52" applyNumberFormat="1" applyFont="1" applyBorder="1" applyAlignment="1" applyProtection="1">
      <alignment horizontal="center" vertical="center"/>
      <protection hidden="1" locked="0"/>
    </xf>
    <xf numFmtId="20" fontId="46" fillId="0" borderId="0" xfId="52" applyNumberFormat="1" applyFont="1" applyBorder="1" applyAlignment="1" applyProtection="1">
      <alignment horizontal="center" vertical="center"/>
      <protection hidden="1" locked="0"/>
    </xf>
    <xf numFmtId="0" fontId="34" fillId="0" borderId="0" xfId="52" applyFont="1" applyAlignment="1" applyProtection="1">
      <alignment horizontal="center"/>
      <protection hidden="1" locked="0"/>
    </xf>
    <xf numFmtId="0" fontId="39" fillId="0" borderId="0" xfId="0" applyFont="1" applyAlignment="1" applyProtection="1">
      <alignment horizontal="center"/>
      <protection hidden="1" locked="0"/>
    </xf>
    <xf numFmtId="0" fontId="13" fillId="0" borderId="17" xfId="0" applyFont="1" applyBorder="1" applyAlignment="1" applyProtection="1">
      <alignment horizontal="center" vertical="center"/>
      <protection hidden="1" locked="0"/>
    </xf>
    <xf numFmtId="0" fontId="13" fillId="0" borderId="22" xfId="0" applyFont="1" applyBorder="1" applyAlignment="1" applyProtection="1">
      <alignment horizontal="center" vertical="center"/>
      <protection hidden="1" locked="0"/>
    </xf>
    <xf numFmtId="0" fontId="13" fillId="0" borderId="23" xfId="0" applyFont="1" applyBorder="1" applyAlignment="1" applyProtection="1">
      <alignment horizontal="right" vertical="center"/>
      <protection hidden="1" locked="0"/>
    </xf>
    <xf numFmtId="0" fontId="13" fillId="0" borderId="0" xfId="0" applyFont="1" applyFill="1" applyBorder="1" applyAlignment="1" applyProtection="1">
      <alignment horizontal="right" vertical="center"/>
      <protection hidden="1" locked="0"/>
    </xf>
    <xf numFmtId="0" fontId="53" fillId="0" borderId="0" xfId="0" applyFont="1" applyAlignment="1" applyProtection="1">
      <alignment horizontal="center"/>
      <protection hidden="1" locked="0"/>
    </xf>
    <xf numFmtId="0" fontId="13" fillId="0" borderId="0" xfId="0" applyFont="1" applyFill="1" applyBorder="1" applyAlignment="1" applyProtection="1">
      <alignment horizontal="center" vertical="center"/>
      <protection hidden="1" locked="0"/>
    </xf>
    <xf numFmtId="0" fontId="32" fillId="0" borderId="0" xfId="0" applyFont="1" applyAlignment="1" applyProtection="1">
      <alignment horizontal="center"/>
      <protection hidden="1" locked="0"/>
    </xf>
    <xf numFmtId="0" fontId="14" fillId="0" borderId="0" xfId="0" applyFont="1" applyBorder="1" applyAlignment="1" applyProtection="1">
      <alignment horizontal="right" vertical="center"/>
      <protection hidden="1" locked="0"/>
    </xf>
    <xf numFmtId="0" fontId="14" fillId="0" borderId="0" xfId="0" applyFont="1" applyBorder="1" applyAlignment="1" applyProtection="1">
      <alignment horizontal="center" vertical="center"/>
      <protection hidden="1" locked="0"/>
    </xf>
    <xf numFmtId="0" fontId="14" fillId="0" borderId="0" xfId="0" applyFont="1" applyFill="1" applyBorder="1" applyAlignment="1" applyProtection="1">
      <alignment horizontal="center" vertical="center"/>
      <protection hidden="1" locked="0"/>
    </xf>
    <xf numFmtId="0" fontId="35" fillId="0" borderId="0" xfId="0" applyFont="1" applyBorder="1" applyAlignment="1" applyProtection="1">
      <alignment horizontal="right" vertical="center"/>
      <protection hidden="1" locked="0"/>
    </xf>
    <xf numFmtId="0" fontId="35" fillId="0" borderId="0" xfId="0" applyFont="1" applyFill="1" applyBorder="1" applyAlignment="1" applyProtection="1">
      <alignment horizontal="right" vertical="center"/>
      <protection hidden="1" locked="0"/>
    </xf>
    <xf numFmtId="0" fontId="47" fillId="0" borderId="0" xfId="0" applyFont="1" applyBorder="1" applyAlignment="1" applyProtection="1">
      <alignment horizontal="center" vertical="center"/>
      <protection hidden="1" locked="0"/>
    </xf>
    <xf numFmtId="0" fontId="35" fillId="25" borderId="0" xfId="0" applyFont="1" applyFill="1" applyBorder="1" applyAlignment="1" applyProtection="1">
      <alignment horizontal="center"/>
      <protection hidden="1" locked="0"/>
    </xf>
    <xf numFmtId="0" fontId="35" fillId="0" borderId="0" xfId="0" applyFont="1" applyBorder="1" applyAlignment="1" applyProtection="1">
      <alignment horizontal="center"/>
      <protection hidden="1" locked="0"/>
    </xf>
    <xf numFmtId="0" fontId="47" fillId="0" borderId="0" xfId="0" applyFont="1" applyFill="1" applyBorder="1" applyAlignment="1" applyProtection="1">
      <alignment horizontal="center" vertical="center"/>
      <protection hidden="1" locked="0"/>
    </xf>
    <xf numFmtId="0" fontId="13" fillId="0" borderId="0" xfId="0" applyFont="1" applyFill="1" applyBorder="1" applyAlignment="1" applyProtection="1">
      <alignment horizontal="center"/>
      <protection hidden="1" locked="0"/>
    </xf>
    <xf numFmtId="0" fontId="32" fillId="24" borderId="0" xfId="0" applyFont="1" applyFill="1" applyAlignment="1" applyProtection="1">
      <alignment horizontal="center"/>
      <protection hidden="1" locked="0"/>
    </xf>
    <xf numFmtId="0" fontId="14" fillId="0" borderId="0" xfId="0" applyFont="1" applyBorder="1" applyAlignment="1" applyProtection="1">
      <alignment horizontal="right" vertical="center"/>
      <protection hidden="1" locked="0"/>
    </xf>
    <xf numFmtId="0" fontId="14" fillId="0" borderId="0" xfId="0" applyFont="1" applyFill="1" applyBorder="1" applyAlignment="1" applyProtection="1">
      <alignment horizontal="right" vertical="center"/>
      <protection hidden="1" locked="0"/>
    </xf>
    <xf numFmtId="0" fontId="37" fillId="0" borderId="0" xfId="0" applyFont="1" applyAlignment="1" applyProtection="1">
      <alignment horizontal="right"/>
      <protection hidden="1" locked="0"/>
    </xf>
    <xf numFmtId="0" fontId="32" fillId="0" borderId="0" xfId="0" applyFont="1" applyAlignment="1" applyProtection="1">
      <alignment horizontal="center"/>
      <protection hidden="1" locked="0"/>
    </xf>
    <xf numFmtId="0" fontId="13" fillId="0" borderId="0" xfId="0" applyFont="1" applyBorder="1" applyAlignment="1" applyProtection="1">
      <alignment horizontal="center"/>
      <protection hidden="1" locked="0"/>
    </xf>
    <xf numFmtId="0" fontId="47" fillId="0" borderId="0" xfId="0" applyFont="1" applyAlignment="1" applyProtection="1">
      <alignment horizontal="center"/>
      <protection hidden="1" locked="0"/>
    </xf>
    <xf numFmtId="0" fontId="13" fillId="0" borderId="0" xfId="0" applyFont="1" applyBorder="1" applyAlignment="1" applyProtection="1">
      <alignment horizontal="center"/>
      <protection hidden="1" locked="0"/>
    </xf>
    <xf numFmtId="0" fontId="35" fillId="0" borderId="0" xfId="0" applyFont="1" applyBorder="1" applyAlignment="1" applyProtection="1">
      <alignment horizontal="center" vertical="center"/>
      <protection hidden="1" locked="0"/>
    </xf>
    <xf numFmtId="0" fontId="13" fillId="25" borderId="0" xfId="0" applyFont="1" applyFill="1" applyBorder="1" applyAlignment="1" applyProtection="1">
      <alignment horizontal="center"/>
      <protection hidden="1" locked="0"/>
    </xf>
    <xf numFmtId="0" fontId="32" fillId="0" borderId="0" xfId="0" applyFont="1" applyFill="1" applyAlignment="1" applyProtection="1">
      <alignment horizontal="center"/>
      <protection hidden="1" locked="0"/>
    </xf>
    <xf numFmtId="0" fontId="0" fillId="0" borderId="0" xfId="0" applyFont="1" applyBorder="1" applyAlignment="1" applyProtection="1">
      <alignment horizontal="center"/>
      <protection hidden="1" locked="0"/>
    </xf>
    <xf numFmtId="0" fontId="0" fillId="0" borderId="14" xfId="0" applyBorder="1" applyAlignment="1" applyProtection="1">
      <alignment/>
      <protection hidden="1" locked="0"/>
    </xf>
  </cellXfs>
  <cellStyles count="5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Hyperlink" xfId="38"/>
    <cellStyle name="Chybně" xfId="39"/>
    <cellStyle name="Kontrolní buňka" xfId="40"/>
    <cellStyle name="Měna0" xfId="41"/>
    <cellStyle name="Currency" xfId="42"/>
    <cellStyle name="Currency [0]" xfId="43"/>
    <cellStyle name="Nadpis 1" xfId="44"/>
    <cellStyle name="Nadpis 2" xfId="45"/>
    <cellStyle name="Nadpis 3" xfId="46"/>
    <cellStyle name="Nadpis 4" xfId="47"/>
    <cellStyle name="Název" xfId="48"/>
    <cellStyle name="Neutrální" xfId="49"/>
    <cellStyle name="Normale_Foglio6" xfId="50"/>
    <cellStyle name="normální_dvouhry-I.stupeň" xfId="51"/>
    <cellStyle name="normální_KT- muži" xfId="52"/>
    <cellStyle name="Pevný" xfId="53"/>
    <cellStyle name="Poznámka" xfId="54"/>
    <cellStyle name="Percent" xfId="55"/>
    <cellStyle name="Propojená buňka" xfId="56"/>
    <cellStyle name="Followed Hyperlink" xfId="57"/>
    <cellStyle name="Správně" xfId="58"/>
    <cellStyle name="Text upozornění" xfId="59"/>
    <cellStyle name="Vstup" xfId="60"/>
    <cellStyle name="Výpočet" xfId="61"/>
    <cellStyle name="Výstup" xfId="62"/>
    <cellStyle name="Vysvětlující text" xfId="63"/>
    <cellStyle name="Záhlaví 1" xfId="64"/>
    <cellStyle name="Záhlaví 2" xfId="65"/>
    <cellStyle name="Zvýraznění 1" xfId="66"/>
    <cellStyle name="Zvýraznění 2" xfId="67"/>
    <cellStyle name="Zvýraznění 3" xfId="68"/>
    <cellStyle name="Zvýraznění 4" xfId="69"/>
    <cellStyle name="Zvýraznění 5" xfId="70"/>
    <cellStyle name="Zvýraznění 6" xfId="71"/>
    <cellStyle name="一般_forms_in_excel" xfId="72"/>
  </cellStyles>
  <dxfs count="635">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color indexed="63"/>
        </left>
        <bottom style="thin"/>
      </border>
    </dxf>
    <dxf>
      <border>
        <left>
          <color indexed="63"/>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color indexed="63"/>
        </bottom>
      </border>
    </dxf>
    <dxf>
      <border>
        <right style="thin"/>
      </border>
    </dxf>
    <dxf>
      <border>
        <right style="thin"/>
      </border>
    </dxf>
    <dxf>
      <border>
        <right style="thin"/>
      </border>
    </dxf>
    <dxf>
      <border>
        <right style="thin"/>
        <bottom>
          <color indexed="63"/>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ont>
        <b/>
        <i val="0"/>
        <color indexed="12"/>
      </font>
    </dxf>
    <dxf>
      <font>
        <b/>
        <i val="0"/>
        <color indexed="10"/>
      </font>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ont>
        <b/>
        <i val="0"/>
      </font>
      <fill>
        <patternFill>
          <bgColor indexed="15"/>
        </patternFill>
      </fill>
      <border>
        <bottom style="thin"/>
      </border>
    </dxf>
    <dxf>
      <border>
        <bottom style="thin"/>
      </border>
    </dxf>
    <dxf>
      <fill>
        <patternFill>
          <bgColor indexed="15"/>
        </patternFill>
      </fill>
      <border>
        <bottom style="thin"/>
      </border>
    </dxf>
    <dxf>
      <border>
        <left style="thin"/>
        <right style="thin"/>
        <bottom style="thin"/>
      </border>
    </dxf>
    <dxf>
      <border>
        <left style="thin"/>
        <right>
          <color indexed="63"/>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ill>
        <patternFill>
          <bgColor indexed="41"/>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bottom style="thin"/>
      </border>
    </dxf>
    <dxf>
      <font>
        <b/>
        <i val="0"/>
      </font>
      <border>
        <bottom style="thin"/>
      </border>
    </dxf>
    <dxf>
      <border>
        <right style="thin"/>
      </border>
    </dxf>
    <dxf>
      <border>
        <right style="thin"/>
      </border>
    </dxf>
    <dxf>
      <border>
        <right style="thin"/>
        <bottom style="thin"/>
      </border>
    </dxf>
    <dxf>
      <border>
        <right style="thin"/>
        <bottom style="thin"/>
      </border>
    </dxf>
    <dxf>
      <border>
        <bottom style="thin"/>
      </border>
    </dxf>
    <dxf>
      <border>
        <bottom style="thin"/>
      </border>
    </dxf>
    <dxf>
      <fill>
        <patternFill>
          <bgColor indexed="41"/>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indexed="43"/>
        </patternFill>
      </fill>
    </dxf>
    <dxf>
      <border>
        <right style="thin"/>
        <bottom>
          <color indexed="63"/>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color indexed="63"/>
        </bottom>
      </border>
    </dxf>
    <dxf>
      <font>
        <b/>
        <i val="0"/>
      </font>
      <fill>
        <patternFill>
          <bgColor indexed="43"/>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ont>
        <b/>
        <i val="0"/>
      </font>
    </dxf>
    <dxf>
      <font>
        <b/>
        <i val="0"/>
      </font>
    </dxf>
    <dxf>
      <font>
        <b/>
        <i val="0"/>
      </font>
    </dxf>
    <dxf>
      <font>
        <b/>
        <i val="0"/>
      </font>
    </dxf>
    <dxf>
      <font>
        <b/>
        <i val="0"/>
      </font>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border>
        <right style="thin"/>
        <top style="thin"/>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dxf>
    <dxf>
      <fill>
        <patternFill>
          <bgColor indexed="41"/>
        </patternFill>
      </fill>
      <border>
        <bottom style="thin"/>
      </border>
    </dxf>
    <dxf>
      <fill>
        <patternFill>
          <bgColor indexed="43"/>
        </patternFill>
      </fill>
      <border>
        <bottom style="thin"/>
      </border>
    </dxf>
    <dxf>
      <font>
        <b/>
        <i val="0"/>
      </font>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font>
    </dxf>
    <dxf>
      <font>
        <b/>
        <i val="0"/>
      </font>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ont>
        <b/>
        <i val="0"/>
      </font>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border>
        <right style="thin"/>
        <top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border>
        <bottom style="thin"/>
      </border>
    </dxf>
    <dxf>
      <fill>
        <patternFill>
          <bgColor indexed="15"/>
        </patternFill>
      </fill>
      <border>
        <bottom style="thin"/>
      </border>
    </dxf>
    <dxf>
      <border>
        <left style="thin"/>
        <right style="thin"/>
        <bottom style="thin"/>
      </border>
    </dxf>
    <dxf>
      <border>
        <left style="thin"/>
        <right>
          <color indexed="63"/>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font>
        <b/>
        <i val="0"/>
        <color indexed="12"/>
      </font>
    </dxf>
    <dxf>
      <font>
        <b/>
        <i val="0"/>
        <color indexed="10"/>
      </font>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color indexed="63"/>
        </left>
        <bottom style="thin"/>
      </border>
    </dxf>
    <dxf>
      <border>
        <left>
          <color indexed="63"/>
        </left>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border>
        <right style="thin"/>
        <bottom>
          <color indexed="63"/>
        </bottom>
      </border>
    </dxf>
    <dxf>
      <border>
        <right style="thin"/>
      </border>
    </dxf>
    <dxf>
      <border>
        <right style="thin"/>
      </border>
    </dxf>
    <dxf>
      <border>
        <right style="thin"/>
      </border>
    </dxf>
    <dxf>
      <border>
        <right style="thin"/>
        <bottom>
          <color indexed="63"/>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color rgb="FF000000"/>
        </left>
      </border>
    </dxf>
    <dxf>
      <fill>
        <patternFill>
          <bgColor rgb="FF00FFFF"/>
        </patternFill>
      </fill>
      <border>
        <left style="thin">
          <color rgb="FF000000"/>
        </left>
        <bottom style="thin">
          <color rgb="FF000000"/>
        </bottom>
      </border>
    </dxf>
    <dxf>
      <border>
        <right style="thin">
          <color rgb="FF000000"/>
        </right>
      </border>
    </dxf>
    <dxf>
      <border>
        <right style="thin">
          <color rgb="FF000000"/>
        </right>
        <bottom>
          <color rgb="FF000000"/>
        </bottom>
      </border>
    </dxf>
    <dxf>
      <border>
        <bottom style="thin">
          <color rgb="FF000000"/>
        </bottom>
      </border>
    </dxf>
    <dxf>
      <border>
        <right style="thin">
          <color rgb="FF000000"/>
        </right>
        <bottom style="thin">
          <color rgb="FF000000"/>
        </bottom>
      </border>
    </dxf>
    <dxf>
      <font>
        <b/>
        <i val="0"/>
      </font>
      <fill>
        <patternFill>
          <bgColor rgb="FF00FFFF"/>
        </patternFill>
      </fill>
      <border>
        <left style="thin">
          <color rgb="FF000000"/>
        </left>
        <bottom style="thin">
          <color rgb="FF000000"/>
        </bottom>
      </border>
    </dxf>
    <dxf>
      <border>
        <left style="thin">
          <color rgb="FF000000"/>
        </left>
        <bottom style="thin">
          <color rgb="FF000000"/>
        </bottom>
      </border>
    </dxf>
    <dxf>
      <font>
        <b/>
        <i val="0"/>
      </font>
      <fill>
        <patternFill>
          <bgColor rgb="FF00FFFF"/>
        </patternFill>
      </fill>
      <border>
        <bottom style="thin">
          <color rgb="FF000000"/>
        </bottom>
      </border>
    </dxf>
    <dxf>
      <fill>
        <patternFill>
          <bgColor rgb="FFFFFFFF"/>
        </patternFill>
      </fill>
      <border>
        <left style="thin">
          <color rgb="FF000000"/>
        </left>
        <bottom style="thin">
          <color rgb="FF000000"/>
        </bottom>
      </border>
    </dxf>
    <dxf>
      <border>
        <left>
          <color rgb="FF000000"/>
        </left>
        <bottom style="thin">
          <color rgb="FF000000"/>
        </bottom>
      </border>
    </dxf>
    <dxf>
      <font>
        <b/>
        <i val="0"/>
      </font>
      <fill>
        <patternFill>
          <bgColor rgb="FF00FFFF"/>
        </patternFill>
      </fill>
      <border>
        <left>
          <color rgb="FF000000"/>
        </left>
        <bottom style="thin">
          <color rgb="FF000000"/>
        </bottom>
      </border>
    </dxf>
    <dxf>
      <fill>
        <patternFill>
          <bgColor rgb="FFCCFFFF"/>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color rgb="FF000000"/>
        </top>
      </border>
    </dxf>
    <dxf>
      <fill>
        <patternFill>
          <bgColor rgb="FFC0C0C0"/>
        </patternFill>
      </fill>
      <border>
        <left style="thin">
          <color rgb="FF000000"/>
        </left>
        <right style="thin">
          <color rgb="FF000000"/>
        </right>
        <bottom style="thin">
          <color rgb="FF000000"/>
        </bottom>
      </border>
    </dxf>
    <dxf>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rgb="FF0000FF"/>
      </font>
      <border>
        <left style="thin">
          <color rgb="FF000000"/>
        </left>
        <right style="thin">
          <color rgb="FF000000"/>
        </right>
        <top style="thin"/>
        <bottom style="thin">
          <color rgb="FF000000"/>
        </bottom>
      </border>
    </dxf>
    <dxf>
      <font>
        <b/>
        <i val="0"/>
        <color rgb="FFFF0000"/>
      </font>
      <border/>
    </dxf>
    <dxf>
      <font>
        <b/>
        <i val="0"/>
        <color rgb="FF0000FF"/>
      </font>
      <border/>
    </dxf>
    <dxf>
      <fill>
        <patternFill>
          <bgColor rgb="FFFFFF99"/>
        </patternFill>
      </fill>
      <border>
        <bottom style="thin">
          <color rgb="FF000000"/>
        </bottom>
      </border>
    </dxf>
    <dxf>
      <fill>
        <patternFill>
          <bgColor rgb="FFCCFFFF"/>
        </patternFill>
      </fill>
      <border>
        <bottom style="thin">
          <color rgb="FF000000"/>
        </bottom>
      </border>
    </dxf>
    <dxf>
      <border>
        <right style="thin">
          <color rgb="FF000000"/>
        </right>
        <top style="thin"/>
        <bottom style="thin">
          <color rgb="FF000000"/>
        </bottom>
      </border>
    </dxf>
    <dxf>
      <border>
        <left style="thin">
          <color rgb="FF000000"/>
        </left>
        <right style="thin">
          <color rgb="FF000000"/>
        </right>
      </border>
    </dxf>
    <dxf>
      <border>
        <left style="thin">
          <color rgb="FF000000"/>
        </left>
        <right>
          <color rgb="FF000000"/>
        </right>
      </border>
    </dxf>
    <dxf>
      <border>
        <left style="thin">
          <color rgb="FF000000"/>
        </left>
        <right style="thin">
          <color rgb="FF000000"/>
        </right>
        <bottom style="thin">
          <color rgb="FF000000"/>
        </bottom>
      </border>
    </dxf>
    <dxf>
      <font>
        <b/>
        <i val="0"/>
      </font>
      <border>
        <bottom style="thin">
          <color rgb="FF000000"/>
        </bottom>
      </border>
    </dxf>
    <dxf>
      <border>
        <right>
          <color rgb="FF000000"/>
        </right>
        <bottom style="thin">
          <color rgb="FF000000"/>
        </bottom>
      </border>
    </dxf>
    <dxf>
      <border>
        <right style="thin">
          <color rgb="FF000000"/>
        </right>
        <top style="thin">
          <color rgb="FF000000"/>
        </top>
      </border>
    </dxf>
    <dxf>
      <font>
        <b/>
        <i val="0"/>
      </font>
      <fill>
        <patternFill>
          <bgColor rgb="FF00FFFF"/>
        </patternFill>
      </fill>
      <border>
        <right style="thin">
          <color rgb="FF000000"/>
        </right>
        <bottom style="thin">
          <color rgb="FF000000"/>
        </bottom>
      </border>
    </dxf>
    <dxf>
      <font>
        <b/>
        <i val="0"/>
      </font>
      <border/>
    </dxf>
    <dxf>
      <border>
        <left style="thin">
          <color rgb="FF000000"/>
        </left>
        <right style="thin">
          <color rgb="FF000000"/>
        </right>
        <top style="thin">
          <color rgb="FF000000"/>
        </top>
      </border>
    </dxf>
    <dxf>
      <border>
        <left style="thin">
          <color rgb="FF000000"/>
        </left>
        <right>
          <color rgb="FF000000"/>
        </right>
        <top style="thin">
          <color rgb="FF000000"/>
        </top>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ill>
        <patternFill patternType="none">
          <bgColor indexed="65"/>
        </patternFill>
      </fill>
      <border>
        <right style="thin">
          <color rgb="FF000000"/>
        </right>
        <bottom style="thin">
          <color rgb="FF000000"/>
        </bottom>
      </border>
    </dxf>
    <dxf>
      <font>
        <b/>
        <i val="0"/>
      </font>
      <fill>
        <patternFill>
          <bgColor rgb="FFFFFF99"/>
        </patternFill>
      </fill>
      <border>
        <bottom style="thin">
          <color rgb="FF000000"/>
        </bottom>
      </border>
    </dxf>
    <dxf>
      <font>
        <b/>
        <i val="0"/>
      </font>
      <border>
        <right style="thin">
          <color rgb="FF000000"/>
        </right>
      </border>
    </dxf>
    <dxf>
      <font>
        <b/>
        <i val="0"/>
      </font>
      <fill>
        <patternFill>
          <bgColor rgb="FFFFFF99"/>
        </patternFill>
      </fill>
      <border/>
    </dxf>
    <dxf>
      <fill>
        <patternFill patternType="none">
          <bgColor indexed="65"/>
        </patternFill>
      </fill>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irka\Dokumenty\Stolni%20tenis\&#268;AST%202008-2009\Tabulky\Start-listy-tis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TM_M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čt-jři"/>
      <sheetName val="čt-jky"/>
      <sheetName val="mix-s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py_II.st_afterdraw"/>
      <sheetName val="copy_III.st_afterdraw"/>
      <sheetName val="copy_cons_afterdraw"/>
      <sheetName val="copy_I.st_KO_afterdraw"/>
      <sheetName val="copy_double_afterdraw"/>
      <sheetName val="Turnaj"/>
      <sheetName val="Rank"/>
      <sheetName val="seznam"/>
      <sheetName val="Pr-I"/>
      <sheetName val="copy_before_draw_I_st"/>
      <sheetName val="copy_I.st_afterdraw"/>
      <sheetName val="I.st-sk_4"/>
      <sheetName val="I.st-sk_5"/>
      <sheetName val="I.st-ko"/>
      <sheetName val="I.st-výs-KO"/>
      <sheetName val="postup do II.st"/>
      <sheetName val="Pr-II"/>
      <sheetName val="II.st_beforedraw"/>
      <sheetName val="II.st"/>
      <sheetName val="III.st_beforedraw"/>
      <sheetName val="Pr-III"/>
      <sheetName val="III.st"/>
      <sheetName val="III-výs"/>
      <sheetName val="PrU_beforedraw"/>
      <sheetName val="utěcha"/>
      <sheetName val="Pr-U"/>
      <sheetName val="U"/>
      <sheetName val="U-výs"/>
      <sheetName val="Z-dv"/>
      <sheetName val="TZ-dv"/>
      <sheetName val="copy_double_beforedraw"/>
      <sheetName val="Pr-čt"/>
      <sheetName val="čt"/>
      <sheetName val="čt-výs"/>
      <sheetName val="Z-čt"/>
      <sheetName val="TZ-čt"/>
      <sheetName val="míčky"/>
    </sheetNames>
    <sheetDataSet>
      <sheetData sheetId="3">
        <row r="7">
          <cell r="C7">
            <v>9</v>
          </cell>
        </row>
        <row r="8">
          <cell r="C8" t="str">
            <v/>
          </cell>
        </row>
        <row r="9">
          <cell r="C9">
            <v>80</v>
          </cell>
        </row>
        <row r="10">
          <cell r="C10">
            <v>47</v>
          </cell>
        </row>
        <row r="11">
          <cell r="C11">
            <v>36</v>
          </cell>
        </row>
        <row r="12">
          <cell r="C12" t="str">
            <v/>
          </cell>
        </row>
        <row r="13">
          <cell r="C13" t="str">
            <v/>
          </cell>
        </row>
        <row r="14">
          <cell r="C14">
            <v>22</v>
          </cell>
        </row>
        <row r="15">
          <cell r="C15">
            <v>21</v>
          </cell>
        </row>
        <row r="16">
          <cell r="C16" t="str">
            <v/>
          </cell>
        </row>
        <row r="17">
          <cell r="C17">
            <v>34</v>
          </cell>
        </row>
        <row r="18">
          <cell r="C18">
            <v>28</v>
          </cell>
        </row>
        <row r="19">
          <cell r="C19">
            <v>37</v>
          </cell>
        </row>
        <row r="20">
          <cell r="C20">
            <v>59</v>
          </cell>
        </row>
        <row r="21">
          <cell r="C21" t="str">
            <v/>
          </cell>
        </row>
        <row r="22">
          <cell r="C22">
            <v>16</v>
          </cell>
        </row>
        <row r="23">
          <cell r="C23">
            <v>14</v>
          </cell>
        </row>
        <row r="24">
          <cell r="C24" t="str">
            <v/>
          </cell>
        </row>
        <row r="25">
          <cell r="C25">
            <v>41</v>
          </cell>
        </row>
        <row r="26">
          <cell r="C26">
            <v>30</v>
          </cell>
        </row>
        <row r="28">
          <cell r="C28">
            <v>43</v>
          </cell>
        </row>
        <row r="29">
          <cell r="C29" t="str">
            <v/>
          </cell>
        </row>
        <row r="30">
          <cell r="C30">
            <v>18</v>
          </cell>
        </row>
        <row r="31">
          <cell r="C31">
            <v>20</v>
          </cell>
        </row>
        <row r="32">
          <cell r="C32" t="str">
            <v/>
          </cell>
        </row>
        <row r="33">
          <cell r="C33">
            <v>58</v>
          </cell>
        </row>
        <row r="34">
          <cell r="C34">
            <v>61</v>
          </cell>
        </row>
        <row r="35">
          <cell r="C35">
            <v>79</v>
          </cell>
        </row>
        <row r="36">
          <cell r="C36">
            <v>29</v>
          </cell>
        </row>
        <row r="37">
          <cell r="C37" t="str">
            <v/>
          </cell>
        </row>
        <row r="38">
          <cell r="C38">
            <v>11</v>
          </cell>
        </row>
        <row r="39">
          <cell r="C39">
            <v>12</v>
          </cell>
        </row>
        <row r="40">
          <cell r="C40" t="str">
            <v/>
          </cell>
        </row>
        <row r="41">
          <cell r="C41">
            <v>83</v>
          </cell>
        </row>
        <row r="42">
          <cell r="C42">
            <v>45</v>
          </cell>
        </row>
        <row r="43">
          <cell r="C43">
            <v>78</v>
          </cell>
        </row>
        <row r="44">
          <cell r="C44">
            <v>33</v>
          </cell>
        </row>
        <row r="45">
          <cell r="C45" t="str">
            <v/>
          </cell>
        </row>
        <row r="46">
          <cell r="C46">
            <v>19</v>
          </cell>
        </row>
        <row r="47">
          <cell r="C47">
            <v>23</v>
          </cell>
        </row>
        <row r="48">
          <cell r="C48" t="str">
            <v/>
          </cell>
        </row>
        <row r="49">
          <cell r="C49">
            <v>81</v>
          </cell>
        </row>
        <row r="50">
          <cell r="C50">
            <v>25</v>
          </cell>
        </row>
        <row r="51">
          <cell r="C51">
            <v>50</v>
          </cell>
        </row>
        <row r="52">
          <cell r="C52">
            <v>62</v>
          </cell>
        </row>
        <row r="53">
          <cell r="C53" t="str">
            <v/>
          </cell>
        </row>
        <row r="54">
          <cell r="C54">
            <v>15</v>
          </cell>
        </row>
        <row r="55">
          <cell r="C55">
            <v>13</v>
          </cell>
        </row>
        <row r="56">
          <cell r="C56" t="str">
            <v/>
          </cell>
        </row>
        <row r="57">
          <cell r="C57">
            <v>54</v>
          </cell>
        </row>
        <row r="58">
          <cell r="C58">
            <v>26</v>
          </cell>
        </row>
        <row r="60">
          <cell r="C60">
            <v>31</v>
          </cell>
        </row>
        <row r="61">
          <cell r="C61" t="str">
            <v/>
          </cell>
        </row>
        <row r="62">
          <cell r="C62">
            <v>17</v>
          </cell>
        </row>
        <row r="63">
          <cell r="C63">
            <v>24</v>
          </cell>
        </row>
        <row r="64">
          <cell r="C64" t="str">
            <v/>
          </cell>
        </row>
        <row r="65">
          <cell r="C65" t="str">
            <v/>
          </cell>
        </row>
        <row r="66">
          <cell r="C66">
            <v>27</v>
          </cell>
        </row>
        <row r="67">
          <cell r="C67">
            <v>77</v>
          </cell>
        </row>
        <row r="68">
          <cell r="C68">
            <v>38</v>
          </cell>
        </row>
        <row r="69">
          <cell r="C69" t="str">
            <v/>
          </cell>
        </row>
        <row r="70">
          <cell r="C70">
            <v>10</v>
          </cell>
        </row>
      </sheetData>
      <sheetData sheetId="5">
        <row r="3">
          <cell r="A3" t="str">
            <v>Bodovací turnaj mládeže ČAST</v>
          </cell>
        </row>
        <row r="6">
          <cell r="F6" t="str">
            <v>mladší dívky</v>
          </cell>
        </row>
        <row r="9">
          <cell r="F9" t="str">
            <v>Jaroměř</v>
          </cell>
          <cell r="K9" t="str">
            <v>19.2.2011</v>
          </cell>
        </row>
        <row r="13">
          <cell r="L13">
            <v>8</v>
          </cell>
        </row>
      </sheetData>
      <sheetData sheetId="6">
        <row r="3">
          <cell r="B3" t="str">
            <v>Jméno</v>
          </cell>
          <cell r="C3" t="str">
            <v>Oddíl - klub</v>
          </cell>
          <cell r="D3" t="str">
            <v>dat.nar</v>
          </cell>
        </row>
        <row r="4">
          <cell r="A4">
            <v>0</v>
          </cell>
          <cell r="B4" t="str">
            <v>bye</v>
          </cell>
          <cell r="C4" t="str">
            <v>bye </v>
          </cell>
        </row>
        <row r="5">
          <cell r="A5">
            <v>1</v>
          </cell>
          <cell r="B5" t="str">
            <v>Slezáková Stanislava</v>
          </cell>
          <cell r="C5" t="str">
            <v>KST Zlín</v>
          </cell>
          <cell r="D5">
            <v>1999</v>
          </cell>
        </row>
        <row r="6">
          <cell r="A6">
            <v>2</v>
          </cell>
          <cell r="B6" t="str">
            <v>Ševčíková Markéta</v>
          </cell>
          <cell r="C6" t="str">
            <v>SKST Dubňany</v>
          </cell>
          <cell r="D6">
            <v>1998</v>
          </cell>
        </row>
        <row r="7">
          <cell r="A7">
            <v>3</v>
          </cell>
          <cell r="B7" t="str">
            <v>Pyskatá Denisa</v>
          </cell>
          <cell r="C7" t="str">
            <v>Sokol Lanžhot</v>
          </cell>
          <cell r="D7">
            <v>1998</v>
          </cell>
        </row>
        <row r="8">
          <cell r="A8">
            <v>4</v>
          </cell>
          <cell r="B8" t="str">
            <v>Blechová Barbora</v>
          </cell>
          <cell r="C8" t="str">
            <v>SKST Dubňany</v>
          </cell>
          <cell r="D8">
            <v>1998</v>
          </cell>
        </row>
        <row r="9">
          <cell r="A9">
            <v>5</v>
          </cell>
          <cell r="B9" t="str">
            <v>Kášová Adéla</v>
          </cell>
          <cell r="C9" t="str">
            <v>Sokol Dřínov</v>
          </cell>
          <cell r="D9">
            <v>1998</v>
          </cell>
        </row>
        <row r="10">
          <cell r="A10">
            <v>6</v>
          </cell>
          <cell r="B10" t="str">
            <v>Polcarová Anežka</v>
          </cell>
          <cell r="C10" t="str">
            <v>TJ Jiskra Březová</v>
          </cell>
          <cell r="D10">
            <v>1998</v>
          </cell>
        </row>
        <row r="11">
          <cell r="A11">
            <v>7</v>
          </cell>
          <cell r="B11" t="str">
            <v>Kozáková Tereza</v>
          </cell>
          <cell r="C11" t="str">
            <v>TTC Lhoty u Potštejna</v>
          </cell>
          <cell r="D11">
            <v>1999</v>
          </cell>
        </row>
        <row r="12">
          <cell r="A12">
            <v>8</v>
          </cell>
          <cell r="B12" t="str">
            <v>Čechová Kateřina</v>
          </cell>
          <cell r="C12" t="str">
            <v>SK Frýdlant n.O.</v>
          </cell>
          <cell r="D12">
            <v>1999</v>
          </cell>
        </row>
        <row r="13">
          <cell r="A13">
            <v>9</v>
          </cell>
          <cell r="B13" t="str">
            <v>Viktorínová Michaela</v>
          </cell>
          <cell r="C13" t="str">
            <v>KST Zlín</v>
          </cell>
          <cell r="D13">
            <v>2000</v>
          </cell>
        </row>
        <row r="14">
          <cell r="A14">
            <v>10</v>
          </cell>
          <cell r="B14" t="str">
            <v>Pěnkavová Dagmar</v>
          </cell>
          <cell r="C14" t="str">
            <v>SKST Vlašim</v>
          </cell>
          <cell r="D14">
            <v>1998</v>
          </cell>
        </row>
        <row r="15">
          <cell r="A15">
            <v>11</v>
          </cell>
          <cell r="B15" t="str">
            <v>Tušlová Veronika</v>
          </cell>
          <cell r="C15" t="str">
            <v>ČSAD Hodonín</v>
          </cell>
          <cell r="D15">
            <v>1998</v>
          </cell>
        </row>
        <row r="16">
          <cell r="A16">
            <v>12</v>
          </cell>
          <cell r="B16" t="str">
            <v>Beranová Sára</v>
          </cell>
          <cell r="C16" t="str">
            <v>SKST Vlašim</v>
          </cell>
          <cell r="D16">
            <v>1999</v>
          </cell>
        </row>
        <row r="17">
          <cell r="A17">
            <v>13</v>
          </cell>
          <cell r="B17" t="str">
            <v>Koblovská Dominika</v>
          </cell>
          <cell r="C17" t="str">
            <v>TJ Mital Ostrava</v>
          </cell>
          <cell r="D17">
            <v>1998</v>
          </cell>
        </row>
        <row r="18">
          <cell r="A18">
            <v>14</v>
          </cell>
          <cell r="B18" t="str">
            <v>Bošinová Veronika</v>
          </cell>
          <cell r="C18" t="str">
            <v>SKST Vlašim</v>
          </cell>
          <cell r="D18">
            <v>1998</v>
          </cell>
        </row>
        <row r="19">
          <cell r="A19">
            <v>15</v>
          </cell>
          <cell r="B19" t="str">
            <v>Kotásková Petra</v>
          </cell>
          <cell r="C19" t="str">
            <v>SKST Dubňany</v>
          </cell>
          <cell r="D19">
            <v>2000</v>
          </cell>
        </row>
        <row r="20">
          <cell r="A20">
            <v>16</v>
          </cell>
          <cell r="B20" t="str">
            <v>Petrovová Nikita</v>
          </cell>
          <cell r="C20" t="str">
            <v>SK Frýdlant n.O.</v>
          </cell>
          <cell r="D20">
            <v>1999</v>
          </cell>
        </row>
        <row r="21">
          <cell r="A21">
            <v>17</v>
          </cell>
          <cell r="B21" t="str">
            <v>Studenovská Edita</v>
          </cell>
          <cell r="C21" t="str">
            <v>TJ Jiskra Humpolec</v>
          </cell>
          <cell r="D21">
            <v>1998</v>
          </cell>
        </row>
        <row r="22">
          <cell r="A22">
            <v>18</v>
          </cell>
          <cell r="B22" t="str">
            <v>Vysocká Karolína</v>
          </cell>
          <cell r="C22" t="str">
            <v>TJ Ostrov</v>
          </cell>
          <cell r="D22">
            <v>1998</v>
          </cell>
        </row>
        <row r="23">
          <cell r="A23">
            <v>19</v>
          </cell>
          <cell r="B23" t="str">
            <v>Svatoňová Tereza</v>
          </cell>
          <cell r="C23" t="str">
            <v>SKST Liberec</v>
          </cell>
          <cell r="D23">
            <v>1998</v>
          </cell>
        </row>
        <row r="24">
          <cell r="A24">
            <v>20</v>
          </cell>
          <cell r="B24" t="str">
            <v>Hlávková Kamila</v>
          </cell>
          <cell r="C24" t="str">
            <v>SK Dobré</v>
          </cell>
          <cell r="D24">
            <v>1998</v>
          </cell>
        </row>
        <row r="25">
          <cell r="A25">
            <v>21</v>
          </cell>
          <cell r="B25" t="str">
            <v>Zelingerová Kamila</v>
          </cell>
          <cell r="C25" t="str">
            <v>SKST Vlašim</v>
          </cell>
          <cell r="D25">
            <v>1999</v>
          </cell>
        </row>
        <row r="26">
          <cell r="A26">
            <v>22</v>
          </cell>
          <cell r="B26" t="str">
            <v>Cerovská Nikol</v>
          </cell>
          <cell r="C26" t="str">
            <v>MSK Břeclav</v>
          </cell>
          <cell r="D26">
            <v>1998</v>
          </cell>
        </row>
        <row r="27">
          <cell r="A27">
            <v>23</v>
          </cell>
          <cell r="B27" t="str">
            <v>Pleskotová Kateřina</v>
          </cell>
          <cell r="C27" t="str">
            <v>SK Dobré</v>
          </cell>
          <cell r="D27">
            <v>1999</v>
          </cell>
        </row>
        <row r="28">
          <cell r="A28">
            <v>24</v>
          </cell>
          <cell r="B28" t="str">
            <v>Synková Kristýna</v>
          </cell>
          <cell r="C28" t="str">
            <v>TJ Sokol Děhylov</v>
          </cell>
          <cell r="D28">
            <v>1998</v>
          </cell>
        </row>
        <row r="29">
          <cell r="A29">
            <v>25</v>
          </cell>
          <cell r="B29" t="str">
            <v>Ilčíková Anežka</v>
          </cell>
          <cell r="C29" t="str">
            <v>ČSAD Hodonín</v>
          </cell>
          <cell r="D29">
            <v>2000</v>
          </cell>
        </row>
        <row r="30">
          <cell r="A30">
            <v>26</v>
          </cell>
          <cell r="B30" t="str">
            <v>Rozinková Monika</v>
          </cell>
          <cell r="C30" t="str">
            <v>SK Dobré</v>
          </cell>
          <cell r="D30">
            <v>1998</v>
          </cell>
        </row>
        <row r="31">
          <cell r="A31">
            <v>27</v>
          </cell>
          <cell r="B31" t="str">
            <v>Ševčíková Klára</v>
          </cell>
          <cell r="C31" t="str">
            <v>SKST Dubňany</v>
          </cell>
          <cell r="D31">
            <v>2000</v>
          </cell>
        </row>
        <row r="32">
          <cell r="A32">
            <v>28</v>
          </cell>
          <cell r="B32" t="str">
            <v>Tláskalová Klára</v>
          </cell>
          <cell r="C32" t="str">
            <v>TJ Jiskra Jaroměř</v>
          </cell>
          <cell r="D32">
            <v>1998</v>
          </cell>
        </row>
        <row r="33">
          <cell r="A33">
            <v>29</v>
          </cell>
          <cell r="B33" t="str">
            <v>Sedláčková Tereza</v>
          </cell>
          <cell r="C33" t="str">
            <v>TJ Tesla Pardubice </v>
          </cell>
          <cell r="D33">
            <v>1999</v>
          </cell>
        </row>
        <row r="34">
          <cell r="A34">
            <v>30</v>
          </cell>
          <cell r="B34" t="str">
            <v>Tučková Adéla</v>
          </cell>
          <cell r="C34" t="str">
            <v>TJ Sokol Stěžery</v>
          </cell>
          <cell r="D34">
            <v>1999</v>
          </cell>
        </row>
        <row r="35">
          <cell r="A35">
            <v>31</v>
          </cell>
          <cell r="B35" t="str">
            <v>Daňová Barbora</v>
          </cell>
          <cell r="C35" t="str">
            <v>SK Frýdlant n.O.</v>
          </cell>
          <cell r="D35">
            <v>1999</v>
          </cell>
        </row>
        <row r="36">
          <cell r="A36">
            <v>32</v>
          </cell>
          <cell r="B36" t="str">
            <v>Růžencová Michaela</v>
          </cell>
          <cell r="C36" t="str">
            <v>TJ Klášterec nad O.</v>
          </cell>
          <cell r="D36">
            <v>1998</v>
          </cell>
        </row>
        <row r="37">
          <cell r="A37">
            <v>33</v>
          </cell>
          <cell r="B37" t="str">
            <v>Prostějovská Lada</v>
          </cell>
          <cell r="C37" t="str">
            <v>SK DDM Kotlářka Praha</v>
          </cell>
          <cell r="D37">
            <v>1999</v>
          </cell>
        </row>
        <row r="38">
          <cell r="A38">
            <v>34</v>
          </cell>
          <cell r="B38" t="str">
            <v>Bútorová Tereza</v>
          </cell>
          <cell r="C38" t="str">
            <v>SK DDM Kotlářka Praha</v>
          </cell>
          <cell r="D38">
            <v>1999</v>
          </cell>
        </row>
        <row r="39">
          <cell r="A39">
            <v>35</v>
          </cell>
          <cell r="B39" t="str">
            <v>Matějovská Anna</v>
          </cell>
          <cell r="C39" t="str">
            <v>SKST Vlašim</v>
          </cell>
          <cell r="D39">
            <v>2001</v>
          </cell>
        </row>
        <row r="40">
          <cell r="A40">
            <v>36</v>
          </cell>
          <cell r="B40" t="str">
            <v>Medalová Anna</v>
          </cell>
          <cell r="C40" t="str">
            <v>Sportovní Jižní Město,o.p.s.</v>
          </cell>
          <cell r="D40">
            <v>1998</v>
          </cell>
        </row>
        <row r="41">
          <cell r="A41">
            <v>37</v>
          </cell>
          <cell r="B41" t="str">
            <v>Kulichová Jana</v>
          </cell>
          <cell r="C41" t="str">
            <v>STC Slaný</v>
          </cell>
          <cell r="D41">
            <v>1998</v>
          </cell>
        </row>
        <row r="42">
          <cell r="A42">
            <v>38</v>
          </cell>
          <cell r="B42" t="str">
            <v>Ollerová Hana</v>
          </cell>
          <cell r="C42" t="str">
            <v>TJ Sokol Vsetín</v>
          </cell>
          <cell r="D42">
            <v>1999</v>
          </cell>
        </row>
        <row r="43">
          <cell r="A43">
            <v>39</v>
          </cell>
          <cell r="B43" t="str">
            <v>Šprtová Karolína</v>
          </cell>
          <cell r="C43" t="str">
            <v>Slovan Hodonín</v>
          </cell>
          <cell r="D43">
            <v>1999</v>
          </cell>
        </row>
        <row r="44">
          <cell r="A44">
            <v>40</v>
          </cell>
          <cell r="B44" t="str">
            <v>Pišťková Julie</v>
          </cell>
          <cell r="C44" t="str">
            <v>SKST Dubňany</v>
          </cell>
          <cell r="D44">
            <v>2000</v>
          </cell>
        </row>
        <row r="45">
          <cell r="A45">
            <v>41</v>
          </cell>
          <cell r="B45" t="str">
            <v>Bednářová Anna</v>
          </cell>
          <cell r="C45" t="str">
            <v>MS Brno</v>
          </cell>
          <cell r="D45">
            <v>1998</v>
          </cell>
        </row>
        <row r="46">
          <cell r="A46">
            <v>42</v>
          </cell>
          <cell r="B46" t="str">
            <v>Bošinová Aneta</v>
          </cell>
          <cell r="C46" t="str">
            <v>SKST Vlašim</v>
          </cell>
          <cell r="D46">
            <v>2001</v>
          </cell>
        </row>
        <row r="47">
          <cell r="A47">
            <v>43</v>
          </cell>
          <cell r="B47" t="str">
            <v>Synková Markéta</v>
          </cell>
          <cell r="C47" t="str">
            <v>TJ Sokol Děhylov</v>
          </cell>
          <cell r="D47">
            <v>2001</v>
          </cell>
        </row>
        <row r="48">
          <cell r="A48">
            <v>44</v>
          </cell>
          <cell r="B48" t="str">
            <v>Pejřilová Kristýna</v>
          </cell>
          <cell r="C48" t="str">
            <v>SK DDM Kotlářka Praha</v>
          </cell>
          <cell r="D48">
            <v>1999</v>
          </cell>
        </row>
        <row r="49">
          <cell r="A49">
            <v>45</v>
          </cell>
          <cell r="B49" t="str">
            <v>Javoříková Veronika</v>
          </cell>
          <cell r="C49" t="str">
            <v>OST Velešín </v>
          </cell>
          <cell r="D49">
            <v>1999</v>
          </cell>
        </row>
        <row r="50">
          <cell r="A50">
            <v>46</v>
          </cell>
          <cell r="B50" t="str">
            <v>Štěpánová Gabriela</v>
          </cell>
          <cell r="C50" t="str">
            <v>TJ Sokol Děhylov</v>
          </cell>
          <cell r="D50">
            <v>2001</v>
          </cell>
        </row>
        <row r="51">
          <cell r="A51">
            <v>47</v>
          </cell>
          <cell r="B51" t="str">
            <v>Hrubošová Monika</v>
          </cell>
          <cell r="C51" t="str">
            <v>SKST Dubňany</v>
          </cell>
          <cell r="D51">
            <v>2000</v>
          </cell>
        </row>
        <row r="52">
          <cell r="A52">
            <v>48</v>
          </cell>
          <cell r="B52" t="str">
            <v>Gajdošová Lucie</v>
          </cell>
          <cell r="C52" t="str">
            <v>TJ Sokol Vsetín</v>
          </cell>
          <cell r="D52">
            <v>2000</v>
          </cell>
        </row>
        <row r="53">
          <cell r="A53">
            <v>49</v>
          </cell>
          <cell r="B53" t="str">
            <v>Špačková Tereza</v>
          </cell>
          <cell r="C53" t="str">
            <v>TTC Litoměřice</v>
          </cell>
          <cell r="D53">
            <v>0</v>
          </cell>
        </row>
        <row r="54">
          <cell r="A54">
            <v>50</v>
          </cell>
          <cell r="B54" t="str">
            <v>Marková Lucie</v>
          </cell>
          <cell r="C54" t="str">
            <v>Sportovní Jižní Město,o.p.s.</v>
          </cell>
          <cell r="D54">
            <v>1998</v>
          </cell>
        </row>
        <row r="55">
          <cell r="A55">
            <v>51</v>
          </cell>
          <cell r="B55" t="str">
            <v>Dlasková Martina</v>
          </cell>
          <cell r="C55" t="str">
            <v>AŠ Mladá Boleslav</v>
          </cell>
          <cell r="D55">
            <v>1998</v>
          </cell>
        </row>
        <row r="56">
          <cell r="A56">
            <v>52</v>
          </cell>
          <cell r="B56" t="str">
            <v>Machačová Jitka</v>
          </cell>
          <cell r="C56" t="str">
            <v>TJ Jiskra Aš</v>
          </cell>
          <cell r="D56">
            <v>1998</v>
          </cell>
        </row>
        <row r="57">
          <cell r="A57">
            <v>53</v>
          </cell>
          <cell r="B57" t="str">
            <v>Polívková Barbora</v>
          </cell>
          <cell r="C57" t="str">
            <v>SKST Vlašim</v>
          </cell>
          <cell r="D57">
            <v>2000</v>
          </cell>
        </row>
        <row r="58">
          <cell r="A58">
            <v>54</v>
          </cell>
          <cell r="B58" t="str">
            <v>Hotárková Linda</v>
          </cell>
          <cell r="C58" t="str">
            <v>TJ Jiskra Jaroměř</v>
          </cell>
          <cell r="D58">
            <v>1999</v>
          </cell>
        </row>
        <row r="59">
          <cell r="A59">
            <v>55</v>
          </cell>
          <cell r="B59" t="str">
            <v>Špatenková Tereza</v>
          </cell>
          <cell r="C59" t="str">
            <v>Sokol Plzeň V</v>
          </cell>
          <cell r="D59">
            <v>1998</v>
          </cell>
        </row>
        <row r="60">
          <cell r="A60">
            <v>56</v>
          </cell>
          <cell r="B60" t="str">
            <v>Vávrová Ivana</v>
          </cell>
          <cell r="C60" t="str">
            <v>Slavoj Praha</v>
          </cell>
          <cell r="D60">
            <v>1998</v>
          </cell>
        </row>
        <row r="61">
          <cell r="A61">
            <v>57</v>
          </cell>
          <cell r="B61" t="str">
            <v>Mosrová Barbora</v>
          </cell>
          <cell r="C61" t="str">
            <v>Kladno</v>
          </cell>
          <cell r="D61">
            <v>1998</v>
          </cell>
        </row>
        <row r="62">
          <cell r="A62">
            <v>58</v>
          </cell>
          <cell r="B62" t="str">
            <v>Valentinová Sandra</v>
          </cell>
          <cell r="C62" t="str">
            <v>SKST Liberec</v>
          </cell>
          <cell r="D62">
            <v>1998</v>
          </cell>
        </row>
        <row r="63">
          <cell r="A63">
            <v>59</v>
          </cell>
          <cell r="B63" t="str">
            <v>Nováková Kristýna</v>
          </cell>
          <cell r="C63" t="str">
            <v>KST Linea Chrudim</v>
          </cell>
          <cell r="D63">
            <v>1999</v>
          </cell>
        </row>
        <row r="64">
          <cell r="A64">
            <v>60</v>
          </cell>
          <cell r="B64" t="str">
            <v>Jantačová Zuzana</v>
          </cell>
          <cell r="C64" t="str">
            <v>SK Praha Vršovice</v>
          </cell>
          <cell r="D64">
            <v>1999</v>
          </cell>
        </row>
        <row r="65">
          <cell r="A65">
            <v>61</v>
          </cell>
          <cell r="B65" t="str">
            <v>Vlková Lenka</v>
          </cell>
          <cell r="C65" t="str">
            <v>TJ Jiskra Jaroměř</v>
          </cell>
          <cell r="D65">
            <v>1999</v>
          </cell>
        </row>
        <row r="66">
          <cell r="A66">
            <v>62</v>
          </cell>
          <cell r="B66" t="str">
            <v>Sojková Jitka</v>
          </cell>
          <cell r="C66" t="str">
            <v>TJ Sokol Chlistovec</v>
          </cell>
          <cell r="D66">
            <v>1998</v>
          </cell>
        </row>
        <row r="67">
          <cell r="A67">
            <v>63</v>
          </cell>
          <cell r="B67" t="str">
            <v>Pleskačová Kristýna</v>
          </cell>
          <cell r="C67" t="str">
            <v>KST Zbraslav</v>
          </cell>
          <cell r="D67">
            <v>1998</v>
          </cell>
        </row>
        <row r="68">
          <cell r="A68">
            <v>64</v>
          </cell>
          <cell r="B68" t="str">
            <v>Melicharová Iveta</v>
          </cell>
          <cell r="C68" t="str">
            <v>Sportovní Jižní Město,o.p.s.</v>
          </cell>
          <cell r="D68">
            <v>1999</v>
          </cell>
        </row>
        <row r="69">
          <cell r="A69">
            <v>65</v>
          </cell>
          <cell r="B69" t="str">
            <v>Jánská Veronika</v>
          </cell>
          <cell r="C69" t="str">
            <v>TJ Jiskra Aš</v>
          </cell>
          <cell r="D69">
            <v>2000</v>
          </cell>
        </row>
        <row r="70">
          <cell r="A70">
            <v>66</v>
          </cell>
          <cell r="B70" t="str">
            <v>Cacková Tereza</v>
          </cell>
          <cell r="C70" t="str">
            <v>TJ Lanškroun</v>
          </cell>
          <cell r="D70">
            <v>1998</v>
          </cell>
        </row>
        <row r="71">
          <cell r="A71">
            <v>67</v>
          </cell>
          <cell r="B71" t="str">
            <v>Melnyková Liana</v>
          </cell>
          <cell r="C71" t="str">
            <v>TJ Sokol Plzeň V. </v>
          </cell>
          <cell r="D71">
            <v>1998</v>
          </cell>
        </row>
        <row r="72">
          <cell r="A72">
            <v>68</v>
          </cell>
          <cell r="B72" t="str">
            <v>Růžičková Kristýna</v>
          </cell>
          <cell r="C72" t="str">
            <v>TJ Spartak Kaplice</v>
          </cell>
          <cell r="D72">
            <v>1999</v>
          </cell>
        </row>
        <row r="73">
          <cell r="A73">
            <v>69</v>
          </cell>
          <cell r="B73" t="str">
            <v>Kotková Daniela</v>
          </cell>
          <cell r="C73" t="str">
            <v>SK Frýdlant n.O.</v>
          </cell>
          <cell r="D73">
            <v>2000</v>
          </cell>
        </row>
        <row r="74">
          <cell r="A74">
            <v>70</v>
          </cell>
          <cell r="B74" t="str">
            <v>Pazderová Klára</v>
          </cell>
          <cell r="C74" t="str">
            <v>TJ Sokol Č. Budějovice</v>
          </cell>
          <cell r="D74">
            <v>0</v>
          </cell>
        </row>
        <row r="75">
          <cell r="A75">
            <v>71</v>
          </cell>
          <cell r="B75" t="str">
            <v>Dospělová Michaela</v>
          </cell>
          <cell r="C75" t="str">
            <v>TJ Sokol Stěžery</v>
          </cell>
          <cell r="D75">
            <v>1999</v>
          </cell>
        </row>
        <row r="76">
          <cell r="A76">
            <v>72</v>
          </cell>
          <cell r="B76" t="str">
            <v>Frolíková Lenka</v>
          </cell>
          <cell r="C76" t="str">
            <v>Pedagog Č. Budějovice</v>
          </cell>
          <cell r="D76">
            <v>2001</v>
          </cell>
        </row>
        <row r="77">
          <cell r="A77">
            <v>73</v>
          </cell>
          <cell r="B77" t="str">
            <v>Vašíčková Martina</v>
          </cell>
          <cell r="C77" t="str">
            <v>MSK Břeclav</v>
          </cell>
          <cell r="D77">
            <v>2001</v>
          </cell>
        </row>
        <row r="78">
          <cell r="A78">
            <v>74</v>
          </cell>
          <cell r="B78" t="str">
            <v>Zelinková Natálie</v>
          </cell>
          <cell r="C78" t="str">
            <v>Sokol Lužice</v>
          </cell>
          <cell r="D78">
            <v>1999</v>
          </cell>
        </row>
        <row r="79">
          <cell r="A79">
            <v>75</v>
          </cell>
          <cell r="B79" t="str">
            <v>Večeřová Klára</v>
          </cell>
          <cell r="C79" t="str">
            <v>MSK Břeclav</v>
          </cell>
          <cell r="D79">
            <v>2001</v>
          </cell>
        </row>
        <row r="80">
          <cell r="A80">
            <v>76</v>
          </cell>
          <cell r="B80" t="str">
            <v>Klimková Lucie</v>
          </cell>
          <cell r="C80" t="str">
            <v>Sokol Bzenec</v>
          </cell>
          <cell r="D80">
            <v>2000</v>
          </cell>
        </row>
        <row r="81">
          <cell r="A81">
            <v>77</v>
          </cell>
          <cell r="B81" t="str">
            <v>Fillová  Kateřina</v>
          </cell>
          <cell r="C81" t="str">
            <v>TJ Sokol Stěžery</v>
          </cell>
          <cell r="D81">
            <v>1999</v>
          </cell>
        </row>
        <row r="82">
          <cell r="A82">
            <v>78</v>
          </cell>
          <cell r="B82" t="str">
            <v>Janičková  Vendula</v>
          </cell>
          <cell r="C82" t="str">
            <v>TJ Sokol Vsetín</v>
          </cell>
          <cell r="D82">
            <v>2000</v>
          </cell>
        </row>
        <row r="83">
          <cell r="A83">
            <v>79</v>
          </cell>
          <cell r="B83" t="str">
            <v>Hnátková  Barbora</v>
          </cell>
          <cell r="C83" t="str">
            <v>TJ Sokol Vsetín</v>
          </cell>
          <cell r="D83">
            <v>2000</v>
          </cell>
        </row>
        <row r="84">
          <cell r="A84">
            <v>80</v>
          </cell>
          <cell r="B84" t="str">
            <v>Borecká  Kateřina</v>
          </cell>
          <cell r="C84" t="str">
            <v>TJ Sokol Č. Meziříčí</v>
          </cell>
          <cell r="D84">
            <v>2000</v>
          </cell>
        </row>
        <row r="85">
          <cell r="A85">
            <v>81</v>
          </cell>
          <cell r="B85" t="str">
            <v>Bašková Markéta</v>
          </cell>
          <cell r="C85" t="str">
            <v>TJ Jiskra Jaroměř</v>
          </cell>
          <cell r="D85">
            <v>2001</v>
          </cell>
        </row>
        <row r="86">
          <cell r="A86">
            <v>82</v>
          </cell>
          <cell r="B86" t="str">
            <v>Měšťanová  Petra</v>
          </cell>
          <cell r="C86" t="str">
            <v>Sokol Česká Skalice</v>
          </cell>
        </row>
        <row r="87">
          <cell r="A87">
            <v>83</v>
          </cell>
          <cell r="B87" t="str">
            <v>Voženílková  Alena</v>
          </cell>
          <cell r="C87" t="str">
            <v>TJ Tesla Pardubice </v>
          </cell>
          <cell r="D87">
            <v>2000</v>
          </cell>
        </row>
        <row r="88">
          <cell r="A88">
            <v>84</v>
          </cell>
        </row>
        <row r="89">
          <cell r="A89">
            <v>85</v>
          </cell>
        </row>
        <row r="90">
          <cell r="A90">
            <v>86</v>
          </cell>
        </row>
        <row r="91">
          <cell r="A91">
            <v>87</v>
          </cell>
        </row>
        <row r="92">
          <cell r="A92">
            <v>88</v>
          </cell>
        </row>
        <row r="93">
          <cell r="A93">
            <v>89</v>
          </cell>
        </row>
        <row r="94">
          <cell r="A94">
            <v>90</v>
          </cell>
        </row>
        <row r="95">
          <cell r="A95">
            <v>91</v>
          </cell>
        </row>
        <row r="96">
          <cell r="A96">
            <v>92</v>
          </cell>
        </row>
        <row r="97">
          <cell r="A97">
            <v>93</v>
          </cell>
        </row>
        <row r="98">
          <cell r="A98">
            <v>94</v>
          </cell>
        </row>
        <row r="99">
          <cell r="A99">
            <v>95</v>
          </cell>
        </row>
        <row r="100">
          <cell r="A100">
            <v>96</v>
          </cell>
        </row>
        <row r="101">
          <cell r="A101">
            <v>97</v>
          </cell>
        </row>
        <row r="102">
          <cell r="A102">
            <v>98</v>
          </cell>
        </row>
        <row r="103">
          <cell r="A103">
            <v>99</v>
          </cell>
        </row>
        <row r="104">
          <cell r="A104">
            <v>100</v>
          </cell>
        </row>
        <row r="105">
          <cell r="A105">
            <v>101</v>
          </cell>
        </row>
        <row r="106">
          <cell r="A106">
            <v>102</v>
          </cell>
        </row>
        <row r="107">
          <cell r="A107">
            <v>103</v>
          </cell>
        </row>
        <row r="108">
          <cell r="A108">
            <v>104</v>
          </cell>
        </row>
        <row r="109">
          <cell r="A109">
            <v>105</v>
          </cell>
        </row>
        <row r="110">
          <cell r="A110">
            <v>106</v>
          </cell>
        </row>
        <row r="111">
          <cell r="A111">
            <v>107</v>
          </cell>
        </row>
        <row r="112">
          <cell r="A112">
            <v>108</v>
          </cell>
        </row>
        <row r="113">
          <cell r="A113">
            <v>109</v>
          </cell>
        </row>
        <row r="114">
          <cell r="A114">
            <v>110</v>
          </cell>
        </row>
        <row r="115">
          <cell r="A115">
            <v>111</v>
          </cell>
        </row>
        <row r="116">
          <cell r="A116">
            <v>112</v>
          </cell>
        </row>
        <row r="117">
          <cell r="A117">
            <v>113</v>
          </cell>
        </row>
        <row r="118">
          <cell r="A118">
            <v>114</v>
          </cell>
        </row>
        <row r="119">
          <cell r="A119">
            <v>115</v>
          </cell>
        </row>
        <row r="120">
          <cell r="A120">
            <v>116</v>
          </cell>
        </row>
        <row r="121">
          <cell r="A121">
            <v>117</v>
          </cell>
        </row>
        <row r="122">
          <cell r="A122">
            <v>118</v>
          </cell>
        </row>
        <row r="123">
          <cell r="A123">
            <v>119</v>
          </cell>
        </row>
        <row r="124">
          <cell r="A124">
            <v>120</v>
          </cell>
        </row>
        <row r="125">
          <cell r="A125">
            <v>121</v>
          </cell>
        </row>
        <row r="126">
          <cell r="A126">
            <v>122</v>
          </cell>
        </row>
        <row r="127">
          <cell r="A127">
            <v>123</v>
          </cell>
        </row>
        <row r="128">
          <cell r="A128">
            <v>124</v>
          </cell>
        </row>
        <row r="129">
          <cell r="A129">
            <v>125</v>
          </cell>
        </row>
        <row r="130">
          <cell r="A130">
            <v>126</v>
          </cell>
        </row>
        <row r="131">
          <cell r="A131">
            <v>127</v>
          </cell>
        </row>
        <row r="132">
          <cell r="A132">
            <v>128</v>
          </cell>
        </row>
        <row r="133">
          <cell r="A133">
            <v>129</v>
          </cell>
        </row>
        <row r="134">
          <cell r="A134">
            <v>130</v>
          </cell>
        </row>
        <row r="135">
          <cell r="A135">
            <v>131</v>
          </cell>
        </row>
        <row r="136">
          <cell r="A136">
            <v>132</v>
          </cell>
        </row>
        <row r="137">
          <cell r="A137">
            <v>133</v>
          </cell>
        </row>
        <row r="138">
          <cell r="A138">
            <v>134</v>
          </cell>
        </row>
        <row r="139">
          <cell r="A139">
            <v>135</v>
          </cell>
        </row>
        <row r="140">
          <cell r="A140">
            <v>136</v>
          </cell>
        </row>
        <row r="141">
          <cell r="A141">
            <v>137</v>
          </cell>
        </row>
        <row r="142">
          <cell r="A142">
            <v>138</v>
          </cell>
        </row>
        <row r="143">
          <cell r="A143">
            <v>139</v>
          </cell>
        </row>
        <row r="144">
          <cell r="A144">
            <v>140</v>
          </cell>
        </row>
        <row r="145">
          <cell r="A145">
            <v>141</v>
          </cell>
        </row>
        <row r="146">
          <cell r="A146">
            <v>142</v>
          </cell>
        </row>
        <row r="147">
          <cell r="A147">
            <v>143</v>
          </cell>
        </row>
        <row r="148">
          <cell r="A148">
            <v>144</v>
          </cell>
        </row>
        <row r="149">
          <cell r="A149">
            <v>145</v>
          </cell>
        </row>
        <row r="150">
          <cell r="A150">
            <v>146</v>
          </cell>
        </row>
        <row r="151">
          <cell r="A151">
            <v>147</v>
          </cell>
        </row>
        <row r="152">
          <cell r="A152">
            <v>148</v>
          </cell>
        </row>
        <row r="153">
          <cell r="A153">
            <v>149</v>
          </cell>
        </row>
        <row r="154">
          <cell r="A154">
            <v>150</v>
          </cell>
        </row>
        <row r="155">
          <cell r="A155">
            <v>151</v>
          </cell>
          <cell r="B155" t="str">
            <v>bye</v>
          </cell>
          <cell r="C155" t="str">
            <v>bye </v>
          </cell>
        </row>
        <row r="156">
          <cell r="A156">
            <v>152</v>
          </cell>
          <cell r="B156" t="str">
            <v>bye</v>
          </cell>
          <cell r="C156" t="str">
            <v>bye </v>
          </cell>
        </row>
        <row r="157">
          <cell r="A157">
            <v>153</v>
          </cell>
          <cell r="B157" t="str">
            <v>bye</v>
          </cell>
          <cell r="C157" t="str">
            <v>bye </v>
          </cell>
        </row>
        <row r="158">
          <cell r="A158">
            <v>154</v>
          </cell>
          <cell r="B158" t="str">
            <v>bye</v>
          </cell>
          <cell r="C158" t="str">
            <v>bye </v>
          </cell>
        </row>
        <row r="159">
          <cell r="A159">
            <v>155</v>
          </cell>
          <cell r="B159" t="str">
            <v>bye</v>
          </cell>
          <cell r="C159" t="str">
            <v>bye </v>
          </cell>
        </row>
        <row r="160">
          <cell r="A160">
            <v>156</v>
          </cell>
          <cell r="B160" t="str">
            <v>bye</v>
          </cell>
          <cell r="C160" t="str">
            <v>bye </v>
          </cell>
        </row>
        <row r="161">
          <cell r="A161">
            <v>157</v>
          </cell>
          <cell r="B161" t="str">
            <v>bye</v>
          </cell>
          <cell r="C161" t="str">
            <v>bye </v>
          </cell>
        </row>
        <row r="162">
          <cell r="A162">
            <v>158</v>
          </cell>
          <cell r="B162" t="str">
            <v>bye</v>
          </cell>
          <cell r="C162" t="str">
            <v>bye </v>
          </cell>
        </row>
        <row r="163">
          <cell r="A163">
            <v>159</v>
          </cell>
        </row>
        <row r="164">
          <cell r="A164">
            <v>160</v>
          </cell>
        </row>
        <row r="165">
          <cell r="A165">
            <v>161</v>
          </cell>
        </row>
        <row r="166">
          <cell r="A166">
            <v>162</v>
          </cell>
        </row>
        <row r="167">
          <cell r="A167">
            <v>163</v>
          </cell>
        </row>
        <row r="168">
          <cell r="A168">
            <v>164</v>
          </cell>
        </row>
        <row r="169">
          <cell r="A169">
            <v>165</v>
          </cell>
        </row>
        <row r="170">
          <cell r="A170">
            <v>166</v>
          </cell>
        </row>
        <row r="171">
          <cell r="A171">
            <v>167</v>
          </cell>
        </row>
        <row r="172">
          <cell r="A172">
            <v>168</v>
          </cell>
        </row>
        <row r="173">
          <cell r="A173">
            <v>169</v>
          </cell>
        </row>
        <row r="174">
          <cell r="A174">
            <v>170</v>
          </cell>
        </row>
        <row r="175">
          <cell r="A175">
            <v>171</v>
          </cell>
        </row>
        <row r="176">
          <cell r="A176">
            <v>172</v>
          </cell>
        </row>
        <row r="177">
          <cell r="A177">
            <v>173</v>
          </cell>
        </row>
        <row r="178">
          <cell r="A178">
            <v>174</v>
          </cell>
        </row>
        <row r="179">
          <cell r="A179">
            <v>175</v>
          </cell>
        </row>
        <row r="180">
          <cell r="A180">
            <v>176</v>
          </cell>
        </row>
        <row r="181">
          <cell r="A181">
            <v>177</v>
          </cell>
        </row>
        <row r="182">
          <cell r="A182">
            <v>178</v>
          </cell>
        </row>
        <row r="183">
          <cell r="A183">
            <v>179</v>
          </cell>
        </row>
        <row r="184">
          <cell r="A184">
            <v>180</v>
          </cell>
        </row>
        <row r="185">
          <cell r="A185">
            <v>181</v>
          </cell>
        </row>
        <row r="186">
          <cell r="A186">
            <v>182</v>
          </cell>
        </row>
        <row r="187">
          <cell r="A187">
            <v>183</v>
          </cell>
        </row>
        <row r="188">
          <cell r="A188">
            <v>184</v>
          </cell>
        </row>
        <row r="189">
          <cell r="A189">
            <v>185</v>
          </cell>
        </row>
        <row r="190">
          <cell r="A190">
            <v>186</v>
          </cell>
        </row>
        <row r="191">
          <cell r="A191">
            <v>187</v>
          </cell>
        </row>
        <row r="192">
          <cell r="A192">
            <v>188</v>
          </cell>
        </row>
        <row r="193">
          <cell r="A193">
            <v>189</v>
          </cell>
        </row>
        <row r="194">
          <cell r="A194">
            <v>190</v>
          </cell>
        </row>
        <row r="195">
          <cell r="A195">
            <v>191</v>
          </cell>
        </row>
        <row r="196">
          <cell r="A196">
            <v>192</v>
          </cell>
        </row>
        <row r="197">
          <cell r="A197">
            <v>193</v>
          </cell>
        </row>
        <row r="198">
          <cell r="A198">
            <v>194</v>
          </cell>
        </row>
        <row r="199">
          <cell r="A199">
            <v>195</v>
          </cell>
        </row>
        <row r="200">
          <cell r="A200">
            <v>196</v>
          </cell>
        </row>
        <row r="201">
          <cell r="A201">
            <v>197</v>
          </cell>
        </row>
        <row r="202">
          <cell r="A202">
            <v>198</v>
          </cell>
        </row>
        <row r="203">
          <cell r="A203">
            <v>199</v>
          </cell>
        </row>
        <row r="204">
          <cell r="A204">
            <v>200</v>
          </cell>
        </row>
        <row r="205">
          <cell r="A205">
            <v>201</v>
          </cell>
        </row>
        <row r="206">
          <cell r="A206">
            <v>202</v>
          </cell>
        </row>
        <row r="207">
          <cell r="A207">
            <v>203</v>
          </cell>
        </row>
        <row r="208">
          <cell r="A208">
            <v>204</v>
          </cell>
        </row>
        <row r="209">
          <cell r="A209">
            <v>205</v>
          </cell>
        </row>
        <row r="210">
          <cell r="A210">
            <v>206</v>
          </cell>
        </row>
        <row r="211">
          <cell r="A211">
            <v>207</v>
          </cell>
        </row>
        <row r="212">
          <cell r="A212">
            <v>208</v>
          </cell>
        </row>
        <row r="213">
          <cell r="A213">
            <v>209</v>
          </cell>
        </row>
        <row r="214">
          <cell r="A214">
            <v>210</v>
          </cell>
        </row>
        <row r="215">
          <cell r="A215">
            <v>211</v>
          </cell>
        </row>
        <row r="216">
          <cell r="A216">
            <v>212</v>
          </cell>
        </row>
        <row r="217">
          <cell r="A217">
            <v>213</v>
          </cell>
        </row>
        <row r="218">
          <cell r="A218">
            <v>214</v>
          </cell>
        </row>
        <row r="219">
          <cell r="A219">
            <v>215</v>
          </cell>
        </row>
        <row r="220">
          <cell r="A220">
            <v>216</v>
          </cell>
        </row>
        <row r="221">
          <cell r="A221">
            <v>217</v>
          </cell>
        </row>
        <row r="222">
          <cell r="A222">
            <v>218</v>
          </cell>
        </row>
        <row r="223">
          <cell r="A223">
            <v>219</v>
          </cell>
        </row>
        <row r="224">
          <cell r="A224">
            <v>220</v>
          </cell>
        </row>
        <row r="225">
          <cell r="A225">
            <v>221</v>
          </cell>
        </row>
        <row r="226">
          <cell r="A226">
            <v>222</v>
          </cell>
        </row>
        <row r="227">
          <cell r="A227">
            <v>223</v>
          </cell>
        </row>
        <row r="228">
          <cell r="A228">
            <v>224</v>
          </cell>
        </row>
        <row r="229">
          <cell r="A229">
            <v>225</v>
          </cell>
        </row>
        <row r="230">
          <cell r="A230">
            <v>226</v>
          </cell>
        </row>
        <row r="231">
          <cell r="A231">
            <v>227</v>
          </cell>
        </row>
        <row r="232">
          <cell r="A232">
            <v>228</v>
          </cell>
        </row>
        <row r="233">
          <cell r="A233">
            <v>229</v>
          </cell>
        </row>
        <row r="234">
          <cell r="A234">
            <v>230</v>
          </cell>
        </row>
        <row r="235">
          <cell r="A235">
            <v>231</v>
          </cell>
        </row>
        <row r="236">
          <cell r="A236">
            <v>232</v>
          </cell>
        </row>
        <row r="237">
          <cell r="A237">
            <v>233</v>
          </cell>
        </row>
        <row r="238">
          <cell r="A238">
            <v>234</v>
          </cell>
        </row>
        <row r="239">
          <cell r="A239">
            <v>235</v>
          </cell>
        </row>
        <row r="240">
          <cell r="A240">
            <v>236</v>
          </cell>
        </row>
        <row r="241">
          <cell r="A241">
            <v>237</v>
          </cell>
        </row>
        <row r="242">
          <cell r="A242">
            <v>238</v>
          </cell>
        </row>
        <row r="243">
          <cell r="A243">
            <v>239</v>
          </cell>
        </row>
        <row r="244">
          <cell r="A244">
            <v>240</v>
          </cell>
        </row>
        <row r="245">
          <cell r="A245">
            <v>241</v>
          </cell>
        </row>
        <row r="246">
          <cell r="A246">
            <v>242</v>
          </cell>
        </row>
        <row r="247">
          <cell r="A247">
            <v>243</v>
          </cell>
        </row>
        <row r="248">
          <cell r="A248">
            <v>244</v>
          </cell>
        </row>
        <row r="249">
          <cell r="A249">
            <v>245</v>
          </cell>
        </row>
        <row r="250">
          <cell r="A250">
            <v>246</v>
          </cell>
        </row>
        <row r="251">
          <cell r="A251">
            <v>247</v>
          </cell>
        </row>
        <row r="252">
          <cell r="A252">
            <v>248</v>
          </cell>
        </row>
        <row r="253">
          <cell r="A253">
            <v>249</v>
          </cell>
        </row>
        <row r="254">
          <cell r="A254">
            <v>250</v>
          </cell>
        </row>
        <row r="255">
          <cell r="A255">
            <v>251</v>
          </cell>
        </row>
        <row r="256">
          <cell r="A256">
            <v>252</v>
          </cell>
        </row>
        <row r="257">
          <cell r="A257">
            <v>253</v>
          </cell>
        </row>
        <row r="258">
          <cell r="A258">
            <v>254</v>
          </cell>
        </row>
        <row r="259">
          <cell r="A259">
            <v>255</v>
          </cell>
        </row>
        <row r="260">
          <cell r="A260">
            <v>256</v>
          </cell>
        </row>
        <row r="261">
          <cell r="A261">
            <v>257</v>
          </cell>
        </row>
        <row r="262">
          <cell r="A262">
            <v>258</v>
          </cell>
        </row>
        <row r="263">
          <cell r="A263">
            <v>259</v>
          </cell>
        </row>
        <row r="264">
          <cell r="A264">
            <v>260</v>
          </cell>
        </row>
        <row r="265">
          <cell r="A265">
            <v>261</v>
          </cell>
        </row>
        <row r="266">
          <cell r="A266">
            <v>262</v>
          </cell>
        </row>
        <row r="267">
          <cell r="A267">
            <v>263</v>
          </cell>
        </row>
        <row r="268">
          <cell r="A268">
            <v>264</v>
          </cell>
        </row>
        <row r="269">
          <cell r="A269">
            <v>265</v>
          </cell>
        </row>
        <row r="270">
          <cell r="A270">
            <v>266</v>
          </cell>
        </row>
        <row r="271">
          <cell r="A271">
            <v>267</v>
          </cell>
        </row>
        <row r="272">
          <cell r="A272">
            <v>268</v>
          </cell>
        </row>
        <row r="273">
          <cell r="A273">
            <v>269</v>
          </cell>
        </row>
        <row r="274">
          <cell r="A274">
            <v>270</v>
          </cell>
        </row>
        <row r="275">
          <cell r="A275">
            <v>271</v>
          </cell>
        </row>
        <row r="276">
          <cell r="A276">
            <v>272</v>
          </cell>
        </row>
        <row r="277">
          <cell r="A277">
            <v>273</v>
          </cell>
        </row>
        <row r="278">
          <cell r="A278">
            <v>274</v>
          </cell>
        </row>
        <row r="279">
          <cell r="A279">
            <v>275</v>
          </cell>
        </row>
        <row r="280">
          <cell r="A280">
            <v>276</v>
          </cell>
        </row>
        <row r="281">
          <cell r="A281">
            <v>277</v>
          </cell>
        </row>
        <row r="282">
          <cell r="A282">
            <v>278</v>
          </cell>
        </row>
        <row r="283">
          <cell r="A283">
            <v>279</v>
          </cell>
        </row>
        <row r="284">
          <cell r="A284">
            <v>280</v>
          </cell>
        </row>
        <row r="285">
          <cell r="A285">
            <v>281</v>
          </cell>
        </row>
        <row r="286">
          <cell r="A286">
            <v>282</v>
          </cell>
        </row>
        <row r="287">
          <cell r="A287">
            <v>283</v>
          </cell>
        </row>
        <row r="288">
          <cell r="A288">
            <v>284</v>
          </cell>
        </row>
        <row r="289">
          <cell r="A289">
            <v>285</v>
          </cell>
        </row>
        <row r="290">
          <cell r="A290">
            <v>286</v>
          </cell>
        </row>
        <row r="291">
          <cell r="A291">
            <v>287</v>
          </cell>
        </row>
        <row r="292">
          <cell r="A292">
            <v>288</v>
          </cell>
        </row>
        <row r="293">
          <cell r="A293">
            <v>289</v>
          </cell>
        </row>
        <row r="294">
          <cell r="A294">
            <v>290</v>
          </cell>
        </row>
        <row r="295">
          <cell r="A295">
            <v>291</v>
          </cell>
        </row>
        <row r="296">
          <cell r="A296">
            <v>292</v>
          </cell>
        </row>
        <row r="297">
          <cell r="A297">
            <v>293</v>
          </cell>
        </row>
      </sheetData>
      <sheetData sheetId="9">
        <row r="1">
          <cell r="F1">
            <v>46</v>
          </cell>
        </row>
      </sheetData>
      <sheetData sheetId="14">
        <row r="2">
          <cell r="C2" t="str">
            <v>Viktorínová Michaela</v>
          </cell>
          <cell r="F2" t="str">
            <v>bye</v>
          </cell>
          <cell r="P2" t="str">
            <v/>
          </cell>
          <cell r="Q2" t="str">
            <v/>
          </cell>
          <cell r="S2" t="str">
            <v/>
          </cell>
        </row>
        <row r="3">
          <cell r="C3" t="str">
            <v>Borecká  Kateřina</v>
          </cell>
          <cell r="F3" t="str">
            <v>Hrubošová Monika</v>
          </cell>
          <cell r="P3">
            <v>47</v>
          </cell>
          <cell r="Q3" t="str">
            <v>Hrubošová Monika</v>
          </cell>
          <cell r="S3" t="str">
            <v>3:1 (2,-9,3,6)</v>
          </cell>
        </row>
        <row r="4">
          <cell r="C4" t="str">
            <v>Medalová Anna</v>
          </cell>
          <cell r="F4" t="str">
            <v>bye</v>
          </cell>
          <cell r="P4" t="str">
            <v/>
          </cell>
          <cell r="Q4" t="str">
            <v/>
          </cell>
          <cell r="S4" t="str">
            <v/>
          </cell>
        </row>
        <row r="5">
          <cell r="C5" t="str">
            <v>bye</v>
          </cell>
          <cell r="F5" t="str">
            <v>Cerovská Nikol</v>
          </cell>
          <cell r="P5" t="str">
            <v/>
          </cell>
          <cell r="Q5" t="str">
            <v/>
          </cell>
          <cell r="S5" t="str">
            <v/>
          </cell>
        </row>
        <row r="6">
          <cell r="C6" t="str">
            <v>Zelingerová Kamila</v>
          </cell>
          <cell r="F6" t="str">
            <v>bye</v>
          </cell>
          <cell r="P6" t="str">
            <v/>
          </cell>
          <cell r="Q6" t="str">
            <v/>
          </cell>
          <cell r="S6" t="str">
            <v/>
          </cell>
        </row>
        <row r="7">
          <cell r="C7" t="str">
            <v>Bútorová Tereza</v>
          </cell>
          <cell r="F7" t="str">
            <v>Tláskalová Klára</v>
          </cell>
          <cell r="P7">
            <v>28</v>
          </cell>
          <cell r="Q7" t="str">
            <v>Tláskalová Klára</v>
          </cell>
          <cell r="S7" t="str">
            <v>3:2 (8,-9,5,-8,9)</v>
          </cell>
        </row>
        <row r="8">
          <cell r="C8" t="str">
            <v>Kulichová Jana</v>
          </cell>
          <cell r="F8" t="str">
            <v>Nováková Kristýna</v>
          </cell>
          <cell r="P8">
            <v>59</v>
          </cell>
          <cell r="Q8" t="str">
            <v>Nováková Kristýna</v>
          </cell>
          <cell r="S8" t="str">
            <v>3:2 (-8,-10,7,6,11)</v>
          </cell>
        </row>
        <row r="9">
          <cell r="C9" t="str">
            <v>bye</v>
          </cell>
          <cell r="F9" t="str">
            <v>Petrovová Nikita</v>
          </cell>
          <cell r="P9" t="str">
            <v/>
          </cell>
          <cell r="Q9" t="str">
            <v/>
          </cell>
          <cell r="S9" t="str">
            <v/>
          </cell>
        </row>
        <row r="10">
          <cell r="C10" t="str">
            <v>Bošinová Veronika</v>
          </cell>
          <cell r="F10" t="str">
            <v>bye</v>
          </cell>
          <cell r="P10" t="str">
            <v/>
          </cell>
          <cell r="Q10" t="str">
            <v/>
          </cell>
          <cell r="S10" t="str">
            <v/>
          </cell>
        </row>
        <row r="11">
          <cell r="C11" t="str">
            <v>Bednářová Anna</v>
          </cell>
          <cell r="F11" t="str">
            <v>Tučková Adéla</v>
          </cell>
          <cell r="P11">
            <v>30</v>
          </cell>
          <cell r="Q11" t="str">
            <v>Tučková Adéla</v>
          </cell>
          <cell r="S11" t="str">
            <v>3:1 (9,-5,9,9)</v>
          </cell>
        </row>
        <row r="12">
          <cell r="C12" t="str">
            <v>bye</v>
          </cell>
          <cell r="F12" t="str">
            <v>Synková Markéta</v>
          </cell>
          <cell r="P12" t="str">
            <v/>
          </cell>
          <cell r="Q12" t="str">
            <v/>
          </cell>
          <cell r="S12" t="str">
            <v/>
          </cell>
        </row>
        <row r="13">
          <cell r="C13" t="str">
            <v>bye</v>
          </cell>
          <cell r="F13" t="str">
            <v>Vysocká Karolína</v>
          </cell>
          <cell r="P13" t="str">
            <v/>
          </cell>
          <cell r="Q13" t="str">
            <v/>
          </cell>
          <cell r="S13" t="str">
            <v/>
          </cell>
        </row>
        <row r="14">
          <cell r="C14" t="str">
            <v>Hlávková Kamila</v>
          </cell>
          <cell r="F14" t="str">
            <v>bye</v>
          </cell>
          <cell r="P14" t="str">
            <v/>
          </cell>
          <cell r="Q14" t="str">
            <v/>
          </cell>
          <cell r="S14" t="str">
            <v/>
          </cell>
        </row>
        <row r="15">
          <cell r="C15" t="str">
            <v>Valentinová Sandra</v>
          </cell>
          <cell r="F15" t="str">
            <v>Vlková Lenka</v>
          </cell>
          <cell r="P15">
            <v>58</v>
          </cell>
          <cell r="Q15" t="str">
            <v>Valentinová Sandra</v>
          </cell>
          <cell r="S15" t="str">
            <v>3:0 (3,5,4)</v>
          </cell>
        </row>
        <row r="16">
          <cell r="C16" t="str">
            <v>Hnátková  Barbora</v>
          </cell>
          <cell r="F16" t="str">
            <v>Sedláčková Tereza</v>
          </cell>
          <cell r="P16">
            <v>29</v>
          </cell>
          <cell r="Q16" t="str">
            <v>Sedláčková Tereza</v>
          </cell>
          <cell r="S16" t="str">
            <v>3:1 (2,-8,5,8)</v>
          </cell>
        </row>
        <row r="17">
          <cell r="C17" t="str">
            <v>bye</v>
          </cell>
          <cell r="F17" t="str">
            <v>Tušlová Veronika</v>
          </cell>
          <cell r="P17" t="str">
            <v/>
          </cell>
          <cell r="Q17" t="str">
            <v/>
          </cell>
          <cell r="S17" t="str">
            <v/>
          </cell>
        </row>
        <row r="18">
          <cell r="C18" t="str">
            <v>Beranová Sára</v>
          </cell>
          <cell r="F18" t="str">
            <v>bye</v>
          </cell>
          <cell r="P18" t="str">
            <v/>
          </cell>
          <cell r="Q18" t="str">
            <v/>
          </cell>
          <cell r="S18" t="str">
            <v/>
          </cell>
        </row>
        <row r="19">
          <cell r="C19" t="str">
            <v>Voženílková  Alena</v>
          </cell>
          <cell r="F19" t="str">
            <v>Javoříková Veronika</v>
          </cell>
          <cell r="P19">
            <v>45</v>
          </cell>
          <cell r="Q19" t="str">
            <v>Javoříková Veronika</v>
          </cell>
          <cell r="S19" t="str">
            <v>3:0 (9,5,6)</v>
          </cell>
        </row>
        <row r="20">
          <cell r="C20" t="str">
            <v>Janičková  Vendula</v>
          </cell>
          <cell r="F20" t="str">
            <v>Prostějovská Lada</v>
          </cell>
          <cell r="P20">
            <v>33</v>
          </cell>
          <cell r="Q20" t="str">
            <v>Prostějovská Lada</v>
          </cell>
          <cell r="S20" t="str">
            <v>3:1 (6,-10,7,8)</v>
          </cell>
        </row>
        <row r="21">
          <cell r="C21" t="str">
            <v>bye</v>
          </cell>
          <cell r="F21" t="str">
            <v>Svatoňová Tereza</v>
          </cell>
          <cell r="P21" t="str">
            <v/>
          </cell>
          <cell r="Q21" t="str">
            <v/>
          </cell>
          <cell r="S21" t="str">
            <v/>
          </cell>
        </row>
        <row r="22">
          <cell r="C22" t="str">
            <v>Pleskotová Kateřina</v>
          </cell>
          <cell r="F22" t="str">
            <v>bye</v>
          </cell>
          <cell r="P22" t="str">
            <v/>
          </cell>
          <cell r="Q22" t="str">
            <v/>
          </cell>
          <cell r="S22" t="str">
            <v/>
          </cell>
        </row>
        <row r="23">
          <cell r="F23" t="str">
            <v>Ilčíková Anežka</v>
          </cell>
          <cell r="P23">
            <v>25</v>
          </cell>
          <cell r="Q23" t="str">
            <v>Ilčíková Anežka</v>
          </cell>
          <cell r="S23" t="str">
            <v>3:0 (8,5,4)</v>
          </cell>
        </row>
        <row r="24">
          <cell r="C24" t="str">
            <v>Marková Lucie</v>
          </cell>
          <cell r="F24" t="str">
            <v>Sojková Jitka</v>
          </cell>
          <cell r="P24">
            <v>50</v>
          </cell>
          <cell r="Q24" t="str">
            <v>Marková Lucie</v>
          </cell>
          <cell r="S24" t="str">
            <v>3:2 (3,-11,-1,5,2)</v>
          </cell>
        </row>
        <row r="25">
          <cell r="C25" t="str">
            <v>bye</v>
          </cell>
          <cell r="F25" t="str">
            <v>Kotásková Petra</v>
          </cell>
          <cell r="P25" t="str">
            <v/>
          </cell>
          <cell r="Q25" t="str">
            <v/>
          </cell>
          <cell r="S25" t="str">
            <v/>
          </cell>
        </row>
        <row r="26">
          <cell r="C26" t="str">
            <v>Koblovská Dominika</v>
          </cell>
          <cell r="F26" t="str">
            <v>bye</v>
          </cell>
          <cell r="P26" t="str">
            <v/>
          </cell>
          <cell r="Q26" t="str">
            <v/>
          </cell>
          <cell r="S26" t="str">
            <v/>
          </cell>
        </row>
        <row r="27">
          <cell r="C27" t="str">
            <v>Hotárková Linda</v>
          </cell>
          <cell r="F27" t="str">
            <v>Rozinková Monika</v>
          </cell>
          <cell r="P27">
            <v>26</v>
          </cell>
          <cell r="Q27" t="str">
            <v>Rozinková Monika</v>
          </cell>
          <cell r="S27" t="str">
            <v>3:0 (7,6,3)</v>
          </cell>
        </row>
        <row r="28">
          <cell r="C28" t="str">
            <v>bye</v>
          </cell>
          <cell r="F28" t="str">
            <v>Daňová Barbora</v>
          </cell>
          <cell r="P28" t="str">
            <v/>
          </cell>
          <cell r="Q28" t="str">
            <v/>
          </cell>
          <cell r="S28" t="str">
            <v/>
          </cell>
        </row>
        <row r="29">
          <cell r="C29" t="str">
            <v>bye</v>
          </cell>
          <cell r="F29" t="str">
            <v>Studenovská Edita</v>
          </cell>
          <cell r="P29" t="str">
            <v/>
          </cell>
          <cell r="Q29" t="str">
            <v/>
          </cell>
          <cell r="S29" t="str">
            <v/>
          </cell>
        </row>
        <row r="30">
          <cell r="C30" t="str">
            <v>Synková Kristýna</v>
          </cell>
          <cell r="F30" t="str">
            <v>bye</v>
          </cell>
          <cell r="P30" t="str">
            <v/>
          </cell>
          <cell r="Q30" t="str">
            <v/>
          </cell>
          <cell r="S30" t="str">
            <v/>
          </cell>
        </row>
        <row r="31">
          <cell r="C31" t="str">
            <v>bye</v>
          </cell>
          <cell r="F31" t="str">
            <v>Ševčíková Klára</v>
          </cell>
          <cell r="P31" t="str">
            <v/>
          </cell>
          <cell r="Q31" t="str">
            <v/>
          </cell>
          <cell r="S31" t="str">
            <v/>
          </cell>
        </row>
        <row r="32">
          <cell r="C32" t="str">
            <v>Fillová  Kateřina</v>
          </cell>
          <cell r="F32" t="str">
            <v>Ollerová Hana</v>
          </cell>
          <cell r="P32">
            <v>38</v>
          </cell>
          <cell r="Q32" t="str">
            <v>Ollerová Hana</v>
          </cell>
          <cell r="S32" t="str">
            <v>3:1 (-4,8,3,4)</v>
          </cell>
        </row>
        <row r="33">
          <cell r="C33" t="str">
            <v>bye</v>
          </cell>
          <cell r="F33" t="str">
            <v>Pěnkavová Dagmar</v>
          </cell>
          <cell r="P33" t="str">
            <v/>
          </cell>
          <cell r="Q33" t="str">
            <v/>
          </cell>
          <cell r="S33" t="str">
            <v/>
          </cell>
        </row>
        <row r="35">
          <cell r="P35">
            <v>9</v>
          </cell>
          <cell r="Q35" t="str">
            <v>Viktorínová Michaela</v>
          </cell>
          <cell r="S35" t="str">
            <v>3:0 (4,7,7)</v>
          </cell>
        </row>
        <row r="36">
          <cell r="P36">
            <v>22</v>
          </cell>
          <cell r="Q36" t="str">
            <v>Cerovská Nikol</v>
          </cell>
          <cell r="S36" t="str">
            <v>3:0 (7,7,8)</v>
          </cell>
        </row>
        <row r="37">
          <cell r="P37">
            <v>28</v>
          </cell>
          <cell r="Q37" t="str">
            <v>Tláskalová Klára</v>
          </cell>
          <cell r="S37" t="str">
            <v>3:0 (8,4,4)</v>
          </cell>
        </row>
        <row r="38">
          <cell r="P38">
            <v>16</v>
          </cell>
          <cell r="Q38" t="str">
            <v>Petrovová Nikita</v>
          </cell>
          <cell r="S38" t="str">
            <v>3:0 (6,2,9)</v>
          </cell>
        </row>
        <row r="39">
          <cell r="P39">
            <v>14</v>
          </cell>
          <cell r="Q39" t="str">
            <v>Bošinová Veronika</v>
          </cell>
          <cell r="S39" t="str">
            <v>3:0 (1,7,7)</v>
          </cell>
        </row>
        <row r="40">
          <cell r="P40">
            <v>18</v>
          </cell>
          <cell r="Q40" t="str">
            <v>Vysocká Karolína</v>
          </cell>
          <cell r="S40" t="str">
            <v>3:0 (3,4,4)</v>
          </cell>
        </row>
        <row r="41">
          <cell r="P41">
            <v>58</v>
          </cell>
          <cell r="Q41" t="str">
            <v>Valentinová Sandra</v>
          </cell>
          <cell r="S41" t="str">
            <v>3:1 (-10,10,9,9)</v>
          </cell>
        </row>
        <row r="42">
          <cell r="P42">
            <v>11</v>
          </cell>
          <cell r="Q42" t="str">
            <v>Tušlová Veronika</v>
          </cell>
          <cell r="S42" t="str">
            <v>3:0 (11,4,4)</v>
          </cell>
        </row>
        <row r="43">
          <cell r="P43">
            <v>12</v>
          </cell>
          <cell r="Q43" t="str">
            <v>Beranová Sára</v>
          </cell>
          <cell r="S43" t="str">
            <v>3:0 (5,6,3)</v>
          </cell>
        </row>
        <row r="44">
          <cell r="P44">
            <v>19</v>
          </cell>
          <cell r="Q44" t="str">
            <v>Svatoňová Tereza</v>
          </cell>
          <cell r="S44" t="str">
            <v>3:0 (12,6,5)</v>
          </cell>
        </row>
        <row r="45">
          <cell r="P45">
            <v>25</v>
          </cell>
          <cell r="Q45" t="str">
            <v>Ilčíková Anežka</v>
          </cell>
          <cell r="S45" t="str">
            <v>3:0 (3,10,7)</v>
          </cell>
        </row>
        <row r="46">
          <cell r="P46">
            <v>15</v>
          </cell>
          <cell r="Q46" t="str">
            <v>Kotásková Petra</v>
          </cell>
          <cell r="S46" t="str">
            <v>3:0 (4,6,6)</v>
          </cell>
        </row>
        <row r="47">
          <cell r="P47">
            <v>26</v>
          </cell>
          <cell r="Q47" t="str">
            <v>Rozinková Monika</v>
          </cell>
          <cell r="S47" t="str">
            <v>3:2 (7,-1,-7,8,10)</v>
          </cell>
        </row>
        <row r="48">
          <cell r="P48">
            <v>17</v>
          </cell>
          <cell r="Q48" t="str">
            <v>Studenovská Edita</v>
          </cell>
          <cell r="S48" t="str">
            <v>3:0 (3,7,4)</v>
          </cell>
        </row>
        <row r="49">
          <cell r="P49">
            <v>24</v>
          </cell>
          <cell r="Q49" t="str">
            <v>Synková Kristýna</v>
          </cell>
          <cell r="S49" t="str">
            <v>3:1 (5,-9,11,8)</v>
          </cell>
        </row>
        <row r="50">
          <cell r="P50">
            <v>10</v>
          </cell>
          <cell r="Q50" t="str">
            <v>Pěnkavová Dagmar</v>
          </cell>
          <cell r="S50" t="str">
            <v>3:0 (6,3,6)</v>
          </cell>
        </row>
        <row r="52">
          <cell r="P52">
            <v>9</v>
          </cell>
          <cell r="Q52" t="str">
            <v>Viktorínová Michaela</v>
          </cell>
          <cell r="S52" t="str">
            <v>3:1 (2,-7,4,9)</v>
          </cell>
        </row>
        <row r="53">
          <cell r="P53">
            <v>16</v>
          </cell>
          <cell r="Q53" t="str">
            <v>Petrovová Nikita</v>
          </cell>
          <cell r="S53" t="str">
            <v>3:1 (7,-3,11,9)</v>
          </cell>
        </row>
        <row r="54">
          <cell r="P54">
            <v>14</v>
          </cell>
          <cell r="Q54" t="str">
            <v>Bošinová Veronika</v>
          </cell>
          <cell r="S54" t="str">
            <v>3:1 (5,1,-10,5)</v>
          </cell>
        </row>
        <row r="55">
          <cell r="P55">
            <v>11</v>
          </cell>
          <cell r="Q55" t="str">
            <v>Tušlová Veronika</v>
          </cell>
          <cell r="S55" t="str">
            <v>3:2 (-10,-10,9,9,10)</v>
          </cell>
        </row>
        <row r="56">
          <cell r="P56">
            <v>12</v>
          </cell>
          <cell r="Q56" t="str">
            <v>Beranová Sára</v>
          </cell>
          <cell r="S56" t="str">
            <v>3:1 (-7,8,8,9)</v>
          </cell>
        </row>
        <row r="57">
          <cell r="P57">
            <v>25</v>
          </cell>
          <cell r="Q57" t="str">
            <v>Ilčíková Anežka</v>
          </cell>
          <cell r="S57" t="str">
            <v>3:0 (6,11,4)</v>
          </cell>
        </row>
        <row r="58">
          <cell r="P58">
            <v>17</v>
          </cell>
          <cell r="Q58" t="str">
            <v>Studenovská Edita</v>
          </cell>
          <cell r="S58" t="str">
            <v>3:0 (2,4,6)</v>
          </cell>
        </row>
        <row r="59">
          <cell r="P59">
            <v>10</v>
          </cell>
          <cell r="Q59" t="str">
            <v>Pěnkavová Dagmar</v>
          </cell>
          <cell r="S59" t="str">
            <v>3:0 (5,7,9)</v>
          </cell>
        </row>
        <row r="67">
          <cell r="P67" t="str">
            <v/>
          </cell>
          <cell r="Q67" t="str">
            <v/>
          </cell>
          <cell r="S67" t="str">
            <v/>
          </cell>
        </row>
        <row r="68">
          <cell r="P68" t="str">
            <v/>
          </cell>
          <cell r="Q68" t="str">
            <v/>
          </cell>
          <cell r="S68" t="str">
            <v/>
          </cell>
        </row>
        <row r="69">
          <cell r="P69" t="str">
            <v/>
          </cell>
          <cell r="Q69" t="str">
            <v/>
          </cell>
          <cell r="S69" t="str">
            <v/>
          </cell>
        </row>
        <row r="70">
          <cell r="P70" t="str">
            <v/>
          </cell>
          <cell r="Q70" t="str">
            <v/>
          </cell>
          <cell r="S70" t="str">
            <v/>
          </cell>
        </row>
        <row r="71">
          <cell r="P71" t="str">
            <v/>
          </cell>
          <cell r="Q71" t="str">
            <v/>
          </cell>
          <cell r="S71" t="str">
            <v/>
          </cell>
        </row>
        <row r="72">
          <cell r="P72" t="str">
            <v/>
          </cell>
          <cell r="Q72" t="str">
            <v/>
          </cell>
          <cell r="S72" t="str">
            <v/>
          </cell>
        </row>
        <row r="73">
          <cell r="P73" t="str">
            <v/>
          </cell>
          <cell r="Q73" t="str">
            <v/>
          </cell>
          <cell r="S73" t="str">
            <v/>
          </cell>
        </row>
        <row r="74">
          <cell r="P74" t="str">
            <v/>
          </cell>
          <cell r="Q74" t="str">
            <v/>
          </cell>
          <cell r="S74" t="str">
            <v/>
          </cell>
        </row>
        <row r="75">
          <cell r="P75" t="str">
            <v/>
          </cell>
          <cell r="Q75" t="str">
            <v/>
          </cell>
          <cell r="S75" t="str">
            <v/>
          </cell>
        </row>
        <row r="76">
          <cell r="P76" t="str">
            <v/>
          </cell>
          <cell r="Q76" t="str">
            <v/>
          </cell>
          <cell r="S76" t="str">
            <v/>
          </cell>
        </row>
        <row r="77">
          <cell r="P77" t="str">
            <v/>
          </cell>
          <cell r="Q77" t="str">
            <v/>
          </cell>
          <cell r="S77" t="str">
            <v/>
          </cell>
        </row>
        <row r="78">
          <cell r="P78" t="str">
            <v/>
          </cell>
          <cell r="Q78" t="str">
            <v/>
          </cell>
          <cell r="S78" t="str">
            <v/>
          </cell>
        </row>
        <row r="79">
          <cell r="P79" t="str">
            <v/>
          </cell>
          <cell r="Q79" t="str">
            <v/>
          </cell>
          <cell r="S79" t="str">
            <v/>
          </cell>
        </row>
        <row r="80">
          <cell r="P80" t="str">
            <v/>
          </cell>
          <cell r="Q80" t="str">
            <v/>
          </cell>
          <cell r="S80" t="str">
            <v/>
          </cell>
        </row>
        <row r="81">
          <cell r="P81" t="str">
            <v/>
          </cell>
          <cell r="Q81" t="str">
            <v/>
          </cell>
          <cell r="S81" t="str">
            <v/>
          </cell>
        </row>
        <row r="82">
          <cell r="P82" t="str">
            <v/>
          </cell>
          <cell r="Q82" t="str">
            <v/>
          </cell>
          <cell r="S82" t="str">
            <v/>
          </cell>
        </row>
        <row r="100">
          <cell r="P100" t="str">
            <v/>
          </cell>
          <cell r="Q100" t="str">
            <v/>
          </cell>
          <cell r="S100" t="str">
            <v/>
          </cell>
        </row>
        <row r="101">
          <cell r="P101" t="str">
            <v/>
          </cell>
          <cell r="Q101" t="str">
            <v/>
          </cell>
          <cell r="S101" t="str">
            <v/>
          </cell>
        </row>
        <row r="102">
          <cell r="P102" t="str">
            <v/>
          </cell>
          <cell r="Q102" t="str">
            <v/>
          </cell>
          <cell r="S102" t="str">
            <v/>
          </cell>
        </row>
        <row r="103">
          <cell r="P103" t="str">
            <v/>
          </cell>
          <cell r="Q103" t="str">
            <v/>
          </cell>
          <cell r="S103" t="str">
            <v/>
          </cell>
        </row>
        <row r="104">
          <cell r="P104" t="str">
            <v/>
          </cell>
          <cell r="Q104" t="str">
            <v/>
          </cell>
          <cell r="S104" t="str">
            <v/>
          </cell>
        </row>
        <row r="105">
          <cell r="P105" t="str">
            <v/>
          </cell>
          <cell r="Q105" t="str">
            <v/>
          </cell>
          <cell r="S105" t="str">
            <v/>
          </cell>
        </row>
        <row r="106">
          <cell r="P106" t="str">
            <v/>
          </cell>
          <cell r="Q106" t="str">
            <v/>
          </cell>
          <cell r="S106" t="str">
            <v/>
          </cell>
        </row>
        <row r="107">
          <cell r="P107" t="str">
            <v/>
          </cell>
          <cell r="Q107" t="str">
            <v/>
          </cell>
          <cell r="S107" t="str">
            <v/>
          </cell>
        </row>
        <row r="117">
          <cell r="P117" t="str">
            <v/>
          </cell>
          <cell r="Q117" t="str">
            <v/>
          </cell>
          <cell r="S117" t="str">
            <v/>
          </cell>
        </row>
        <row r="118">
          <cell r="P118" t="str">
            <v/>
          </cell>
          <cell r="Q118" t="str">
            <v/>
          </cell>
          <cell r="S118" t="str">
            <v/>
          </cell>
        </row>
        <row r="119">
          <cell r="P119" t="str">
            <v/>
          </cell>
          <cell r="Q119" t="str">
            <v/>
          </cell>
          <cell r="S119" t="str">
            <v/>
          </cell>
        </row>
        <row r="120">
          <cell r="P120" t="str">
            <v/>
          </cell>
          <cell r="Q120" t="str">
            <v/>
          </cell>
          <cell r="S120"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sheetPr>
  <dimension ref="A1:F103"/>
  <sheetViews>
    <sheetView showGridLines="0" view="pageBreakPreview" zoomScaleSheetLayoutView="100" zoomScalePageLayoutView="0" workbookViewId="0" topLeftCell="A1">
      <pane ySplit="4" topLeftCell="A5" activePane="bottomLeft" state="frozen"/>
      <selection pane="topLeft" activeCell="Y195" sqref="Y195:Z195"/>
      <selection pane="bottomLeft" activeCell="I108" sqref="I108"/>
    </sheetView>
  </sheetViews>
  <sheetFormatPr defaultColWidth="9.00390625" defaultRowHeight="12.75"/>
  <cols>
    <col min="1" max="1" width="5.25390625" style="15" customWidth="1"/>
    <col min="2" max="2" width="23.00390625" style="1" customWidth="1"/>
    <col min="3" max="3" width="29.125" style="1" customWidth="1"/>
    <col min="4" max="4" width="13.375" style="264" customWidth="1"/>
    <col min="5" max="5" width="6.875" style="12" customWidth="1"/>
    <col min="6" max="6" width="1.00390625" style="1" customWidth="1"/>
    <col min="7" max="16384" width="9.125" style="1" customWidth="1"/>
  </cols>
  <sheetData>
    <row r="1" spans="1:6" ht="31.5" customHeight="1">
      <c r="A1" s="175" t="s">
        <v>38</v>
      </c>
      <c r="B1" s="175"/>
      <c r="C1" s="175"/>
      <c r="D1" s="175"/>
      <c r="E1" s="175"/>
      <c r="F1" s="175"/>
    </row>
    <row r="2" spans="1:6" ht="36.75" customHeight="1">
      <c r="A2" s="2"/>
      <c r="B2" s="176" t="s">
        <v>0</v>
      </c>
      <c r="C2" s="176"/>
      <c r="D2" s="176"/>
      <c r="E2" s="2"/>
      <c r="F2" s="2"/>
    </row>
    <row r="3" spans="1:6" ht="30.75" customHeight="1" thickBot="1">
      <c r="A3" s="3"/>
      <c r="B3" s="177" t="s">
        <v>716</v>
      </c>
      <c r="C3" s="177"/>
      <c r="D3" s="177"/>
      <c r="E3" s="3"/>
      <c r="F3" s="3"/>
    </row>
    <row r="4" spans="1:6" ht="17.25" customHeight="1" thickBot="1">
      <c r="A4" s="4" t="s">
        <v>1</v>
      </c>
      <c r="B4" s="5" t="s">
        <v>2</v>
      </c>
      <c r="C4" s="5" t="s">
        <v>3</v>
      </c>
      <c r="D4" s="6" t="s">
        <v>4</v>
      </c>
      <c r="E4" s="7" t="s">
        <v>5</v>
      </c>
      <c r="F4" s="8"/>
    </row>
    <row r="5" spans="1:5" ht="15">
      <c r="A5" s="9">
        <v>2</v>
      </c>
      <c r="B5" s="9" t="s">
        <v>343</v>
      </c>
      <c r="C5" s="9" t="s">
        <v>757</v>
      </c>
      <c r="D5" s="10">
        <v>1999</v>
      </c>
      <c r="E5" s="10">
        <v>2</v>
      </c>
    </row>
    <row r="6" spans="1:6" s="13" customFormat="1" ht="15" customHeight="1">
      <c r="A6" s="9">
        <v>3</v>
      </c>
      <c r="B6" s="9" t="s">
        <v>527</v>
      </c>
      <c r="C6" s="9" t="s">
        <v>317</v>
      </c>
      <c r="D6" s="10">
        <v>1998</v>
      </c>
      <c r="E6" s="10">
        <v>3</v>
      </c>
      <c r="F6" s="1"/>
    </row>
    <row r="7" spans="1:6" ht="15.75" customHeight="1">
      <c r="A7" s="9">
        <v>4</v>
      </c>
      <c r="B7" s="9" t="s">
        <v>525</v>
      </c>
      <c r="C7" s="9" t="s">
        <v>255</v>
      </c>
      <c r="D7" s="10">
        <v>1999</v>
      </c>
      <c r="E7" s="10">
        <v>4</v>
      </c>
      <c r="F7" s="11"/>
    </row>
    <row r="8" spans="1:5" ht="15">
      <c r="A8" s="9">
        <v>5</v>
      </c>
      <c r="B8" s="9" t="s">
        <v>438</v>
      </c>
      <c r="C8" s="9" t="s">
        <v>745</v>
      </c>
      <c r="D8" s="10">
        <v>1998</v>
      </c>
      <c r="E8" s="10">
        <v>5</v>
      </c>
    </row>
    <row r="9" spans="1:5" ht="18" customHeight="1">
      <c r="A9" s="9">
        <v>6</v>
      </c>
      <c r="B9" s="9" t="s">
        <v>342</v>
      </c>
      <c r="C9" s="9" t="s">
        <v>318</v>
      </c>
      <c r="D9" s="10">
        <v>1999</v>
      </c>
      <c r="E9" s="10">
        <v>6</v>
      </c>
    </row>
    <row r="10" spans="1:5" ht="15">
      <c r="A10" s="9">
        <v>7</v>
      </c>
      <c r="B10" s="9" t="s">
        <v>504</v>
      </c>
      <c r="C10" s="9" t="s">
        <v>734</v>
      </c>
      <c r="D10" s="10">
        <v>1998</v>
      </c>
      <c r="E10" s="10">
        <v>7</v>
      </c>
    </row>
    <row r="11" spans="1:5" ht="15">
      <c r="A11" s="9">
        <v>8</v>
      </c>
      <c r="B11" s="9" t="s">
        <v>436</v>
      </c>
      <c r="C11" s="9" t="s">
        <v>729</v>
      </c>
      <c r="D11" s="10">
        <v>1998</v>
      </c>
      <c r="E11" s="10">
        <v>8</v>
      </c>
    </row>
    <row r="12" spans="1:5" ht="15">
      <c r="A12" s="9">
        <v>9</v>
      </c>
      <c r="B12" s="9" t="s">
        <v>346</v>
      </c>
      <c r="C12" s="9" t="s">
        <v>719</v>
      </c>
      <c r="D12" s="10">
        <v>1998</v>
      </c>
      <c r="E12" s="10">
        <v>9</v>
      </c>
    </row>
    <row r="13" spans="1:5" ht="15">
      <c r="A13" s="9">
        <v>10</v>
      </c>
      <c r="B13" s="9" t="s">
        <v>454</v>
      </c>
      <c r="C13" s="9" t="s">
        <v>747</v>
      </c>
      <c r="D13" s="10">
        <v>1999</v>
      </c>
      <c r="E13" s="10">
        <v>10</v>
      </c>
    </row>
    <row r="14" spans="1:5" ht="15">
      <c r="A14" s="9">
        <v>11</v>
      </c>
      <c r="B14" s="9" t="s">
        <v>370</v>
      </c>
      <c r="C14" s="9" t="s">
        <v>725</v>
      </c>
      <c r="D14" s="10">
        <v>1998</v>
      </c>
      <c r="E14" s="10">
        <v>11</v>
      </c>
    </row>
    <row r="15" spans="1:6" ht="15">
      <c r="A15" s="9">
        <v>14</v>
      </c>
      <c r="B15" s="9" t="s">
        <v>365</v>
      </c>
      <c r="C15" s="9" t="s">
        <v>717</v>
      </c>
      <c r="D15" s="10">
        <v>1998</v>
      </c>
      <c r="E15" s="10">
        <v>14</v>
      </c>
      <c r="F15" s="11"/>
    </row>
    <row r="16" spans="1:5" ht="15">
      <c r="A16" s="9">
        <v>15</v>
      </c>
      <c r="B16" s="9" t="s">
        <v>451</v>
      </c>
      <c r="C16" s="9" t="s">
        <v>747</v>
      </c>
      <c r="D16" s="10">
        <v>1999</v>
      </c>
      <c r="E16" s="10">
        <v>15</v>
      </c>
    </row>
    <row r="17" spans="1:5" ht="15">
      <c r="A17" s="9">
        <v>16</v>
      </c>
      <c r="B17" s="9" t="s">
        <v>402</v>
      </c>
      <c r="C17" s="9" t="s">
        <v>725</v>
      </c>
      <c r="D17" s="10">
        <v>1999</v>
      </c>
      <c r="E17" s="10">
        <v>16</v>
      </c>
    </row>
    <row r="18" spans="1:5" ht="15">
      <c r="A18" s="9">
        <v>17</v>
      </c>
      <c r="B18" s="9" t="s">
        <v>387</v>
      </c>
      <c r="C18" s="9" t="s">
        <v>737</v>
      </c>
      <c r="D18" s="10">
        <v>1998</v>
      </c>
      <c r="E18" s="10">
        <v>17</v>
      </c>
    </row>
    <row r="19" spans="1:5" ht="15">
      <c r="A19" s="9">
        <v>19</v>
      </c>
      <c r="B19" s="9" t="s">
        <v>430</v>
      </c>
      <c r="C19" s="9" t="s">
        <v>325</v>
      </c>
      <c r="D19" s="10">
        <v>1999</v>
      </c>
      <c r="E19" s="10">
        <v>19</v>
      </c>
    </row>
    <row r="20" spans="1:5" ht="15">
      <c r="A20" s="9">
        <v>20</v>
      </c>
      <c r="B20" s="9" t="s">
        <v>385</v>
      </c>
      <c r="C20" s="9" t="s">
        <v>755</v>
      </c>
      <c r="D20" s="10">
        <v>1999</v>
      </c>
      <c r="E20" s="10">
        <v>20</v>
      </c>
    </row>
    <row r="21" spans="1:5" ht="15">
      <c r="A21" s="9">
        <v>21</v>
      </c>
      <c r="B21" s="9" t="s">
        <v>404</v>
      </c>
      <c r="C21" s="9" t="s">
        <v>718</v>
      </c>
      <c r="D21" s="10">
        <v>1998</v>
      </c>
      <c r="E21" s="10">
        <v>21</v>
      </c>
    </row>
    <row r="22" spans="1:5" ht="15">
      <c r="A22" s="9">
        <v>22</v>
      </c>
      <c r="B22" s="9" t="s">
        <v>399</v>
      </c>
      <c r="C22" s="9" t="s">
        <v>725</v>
      </c>
      <c r="D22" s="10">
        <v>1999</v>
      </c>
      <c r="E22" s="10">
        <v>22</v>
      </c>
    </row>
    <row r="23" spans="1:5" ht="15">
      <c r="A23" s="9">
        <v>23</v>
      </c>
      <c r="B23" s="9" t="s">
        <v>510</v>
      </c>
      <c r="C23" s="9" t="s">
        <v>748</v>
      </c>
      <c r="D23" s="10">
        <v>1998</v>
      </c>
      <c r="E23" s="10">
        <v>23</v>
      </c>
    </row>
    <row r="24" spans="1:5" ht="15">
      <c r="A24" s="9">
        <v>24</v>
      </c>
      <c r="B24" s="9" t="s">
        <v>420</v>
      </c>
      <c r="C24" s="9" t="s">
        <v>875</v>
      </c>
      <c r="D24" s="10">
        <v>1999</v>
      </c>
      <c r="E24" s="10">
        <v>24</v>
      </c>
    </row>
    <row r="25" spans="1:5" ht="15">
      <c r="A25" s="9">
        <v>25</v>
      </c>
      <c r="B25" s="9" t="s">
        <v>345</v>
      </c>
      <c r="C25" s="9" t="s">
        <v>743</v>
      </c>
      <c r="D25" s="10">
        <v>2000</v>
      </c>
      <c r="E25" s="10">
        <v>25</v>
      </c>
    </row>
    <row r="26" spans="1:5" ht="15">
      <c r="A26" s="9">
        <v>26</v>
      </c>
      <c r="B26" s="9" t="s">
        <v>403</v>
      </c>
      <c r="C26" s="9" t="s">
        <v>718</v>
      </c>
      <c r="D26" s="10">
        <v>1998</v>
      </c>
      <c r="E26" s="10">
        <v>26</v>
      </c>
    </row>
    <row r="27" spans="1:5" ht="15">
      <c r="A27" s="9">
        <v>28</v>
      </c>
      <c r="B27" s="9" t="s">
        <v>507</v>
      </c>
      <c r="C27" s="9" t="s">
        <v>751</v>
      </c>
      <c r="D27" s="10">
        <v>1998</v>
      </c>
      <c r="E27" s="10">
        <v>28</v>
      </c>
    </row>
    <row r="28" spans="1:5" ht="15">
      <c r="A28" s="9">
        <v>29</v>
      </c>
      <c r="B28" s="9" t="s">
        <v>472</v>
      </c>
      <c r="C28" s="9" t="s">
        <v>733</v>
      </c>
      <c r="D28" s="10">
        <v>2001</v>
      </c>
      <c r="E28" s="10">
        <v>29</v>
      </c>
    </row>
    <row r="29" spans="1:5" ht="15">
      <c r="A29" s="9">
        <v>30</v>
      </c>
      <c r="B29" s="9" t="s">
        <v>501</v>
      </c>
      <c r="C29" s="9" t="s">
        <v>727</v>
      </c>
      <c r="D29" s="10">
        <v>1998</v>
      </c>
      <c r="E29" s="10">
        <v>30</v>
      </c>
    </row>
    <row r="30" spans="1:5" ht="15">
      <c r="A30" s="9">
        <v>32</v>
      </c>
      <c r="B30" s="9" t="s">
        <v>362</v>
      </c>
      <c r="C30" s="9" t="s">
        <v>874</v>
      </c>
      <c r="D30" s="10">
        <v>1999</v>
      </c>
      <c r="E30" s="10">
        <v>32</v>
      </c>
    </row>
    <row r="31" spans="1:5" ht="15">
      <c r="A31" s="9">
        <v>34</v>
      </c>
      <c r="B31" s="9" t="s">
        <v>368</v>
      </c>
      <c r="C31" s="9" t="s">
        <v>873</v>
      </c>
      <c r="D31" s="10">
        <v>2000</v>
      </c>
      <c r="E31" s="10">
        <v>34</v>
      </c>
    </row>
    <row r="32" spans="1:6" ht="15">
      <c r="A32" s="9">
        <v>36</v>
      </c>
      <c r="B32" s="9" t="s">
        <v>468</v>
      </c>
      <c r="C32" s="9" t="s">
        <v>741</v>
      </c>
      <c r="D32" s="10">
        <v>1999</v>
      </c>
      <c r="E32" s="10">
        <v>36</v>
      </c>
      <c r="F32" s="11"/>
    </row>
    <row r="33" spans="1:6" ht="15">
      <c r="A33" s="9">
        <v>38</v>
      </c>
      <c r="B33" s="9" t="s">
        <v>444</v>
      </c>
      <c r="C33" s="9" t="s">
        <v>872</v>
      </c>
      <c r="D33" s="10">
        <v>2000</v>
      </c>
      <c r="E33" s="10">
        <v>38</v>
      </c>
      <c r="F33" s="11"/>
    </row>
    <row r="34" spans="1:5" ht="15">
      <c r="A34" s="9">
        <v>39</v>
      </c>
      <c r="B34" s="9" t="s">
        <v>518</v>
      </c>
      <c r="C34" s="9" t="s">
        <v>753</v>
      </c>
      <c r="D34" s="10">
        <v>1999</v>
      </c>
      <c r="E34" s="10">
        <v>39</v>
      </c>
    </row>
    <row r="35" spans="1:6" ht="15">
      <c r="A35" s="9">
        <v>40</v>
      </c>
      <c r="B35" s="9" t="s">
        <v>460</v>
      </c>
      <c r="C35" s="9" t="s">
        <v>323</v>
      </c>
      <c r="D35" s="10">
        <v>1999</v>
      </c>
      <c r="E35" s="10">
        <v>40</v>
      </c>
      <c r="F35" s="11"/>
    </row>
    <row r="36" spans="1:6" ht="15">
      <c r="A36" s="9">
        <v>41</v>
      </c>
      <c r="B36" s="9" t="s">
        <v>515</v>
      </c>
      <c r="C36" s="9" t="s">
        <v>753</v>
      </c>
      <c r="D36" s="10">
        <v>1998</v>
      </c>
      <c r="E36" s="10">
        <v>41</v>
      </c>
      <c r="F36" s="11"/>
    </row>
    <row r="37" spans="1:5" ht="15">
      <c r="A37" s="9">
        <v>42</v>
      </c>
      <c r="B37" s="9" t="s">
        <v>379</v>
      </c>
      <c r="C37" s="9" t="s">
        <v>316</v>
      </c>
      <c r="D37" s="10">
        <v>1999</v>
      </c>
      <c r="E37" s="10">
        <v>42</v>
      </c>
    </row>
    <row r="38" spans="1:6" ht="15">
      <c r="A38" s="9">
        <v>43</v>
      </c>
      <c r="B38" s="9" t="s">
        <v>457</v>
      </c>
      <c r="C38" s="9" t="s">
        <v>864</v>
      </c>
      <c r="D38" s="10">
        <v>1999</v>
      </c>
      <c r="E38" s="10">
        <v>43</v>
      </c>
      <c r="F38" s="265"/>
    </row>
    <row r="39" spans="1:5" ht="15">
      <c r="A39" s="9">
        <v>44</v>
      </c>
      <c r="B39" s="9" t="s">
        <v>429</v>
      </c>
      <c r="C39" s="9" t="s">
        <v>325</v>
      </c>
      <c r="D39" s="10">
        <v>2000</v>
      </c>
      <c r="E39" s="10">
        <v>44</v>
      </c>
    </row>
    <row r="40" spans="1:5" ht="15">
      <c r="A40" s="9">
        <v>45</v>
      </c>
      <c r="B40" s="9" t="s">
        <v>418</v>
      </c>
      <c r="C40" s="9" t="s">
        <v>255</v>
      </c>
      <c r="D40" s="10">
        <v>1999</v>
      </c>
      <c r="E40" s="10">
        <v>45</v>
      </c>
    </row>
    <row r="41" spans="1:5" ht="15">
      <c r="A41" s="9">
        <v>49</v>
      </c>
      <c r="B41" s="9" t="s">
        <v>480</v>
      </c>
      <c r="C41" s="9" t="s">
        <v>725</v>
      </c>
      <c r="D41" s="10">
        <v>1999</v>
      </c>
      <c r="E41" s="10">
        <v>49</v>
      </c>
    </row>
    <row r="42" spans="1:5" ht="15">
      <c r="A42" s="9">
        <v>50</v>
      </c>
      <c r="B42" s="9" t="s">
        <v>827</v>
      </c>
      <c r="C42" s="9" t="s">
        <v>255</v>
      </c>
      <c r="D42" s="10">
        <v>2000</v>
      </c>
      <c r="E42" s="10">
        <v>50</v>
      </c>
    </row>
    <row r="43" spans="1:5" ht="15">
      <c r="A43" s="9">
        <v>52</v>
      </c>
      <c r="B43" s="9" t="s">
        <v>721</v>
      </c>
      <c r="C43" s="9" t="s">
        <v>723</v>
      </c>
      <c r="D43" s="10">
        <v>1998</v>
      </c>
      <c r="E43" s="10">
        <v>52</v>
      </c>
    </row>
    <row r="44" spans="1:5" ht="15">
      <c r="A44" s="9">
        <v>53</v>
      </c>
      <c r="B44" s="9" t="s">
        <v>574</v>
      </c>
      <c r="C44" s="9" t="s">
        <v>324</v>
      </c>
      <c r="D44" s="10">
        <v>1998</v>
      </c>
      <c r="E44" s="10">
        <v>53</v>
      </c>
    </row>
    <row r="45" spans="1:6" ht="15">
      <c r="A45" s="9">
        <v>58</v>
      </c>
      <c r="B45" s="9" t="s">
        <v>357</v>
      </c>
      <c r="C45" s="9" t="s">
        <v>322</v>
      </c>
      <c r="D45" s="10">
        <v>1998</v>
      </c>
      <c r="E45" s="10">
        <v>57.5</v>
      </c>
      <c r="F45" s="11"/>
    </row>
    <row r="46" spans="1:5" ht="15">
      <c r="A46" s="9">
        <v>59</v>
      </c>
      <c r="B46" s="9" t="s">
        <v>871</v>
      </c>
      <c r="C46" s="9" t="s">
        <v>255</v>
      </c>
      <c r="D46" s="10">
        <v>1998</v>
      </c>
      <c r="E46" s="10">
        <v>59</v>
      </c>
    </row>
    <row r="47" spans="1:5" ht="15">
      <c r="A47" s="9">
        <v>60</v>
      </c>
      <c r="B47" s="9" t="s">
        <v>392</v>
      </c>
      <c r="C47" s="9" t="s">
        <v>325</v>
      </c>
      <c r="D47" s="10">
        <v>1998</v>
      </c>
      <c r="E47" s="10">
        <v>60</v>
      </c>
    </row>
    <row r="48" spans="1:5" ht="15">
      <c r="A48" s="9">
        <v>61</v>
      </c>
      <c r="B48" s="9" t="s">
        <v>870</v>
      </c>
      <c r="C48" s="9" t="s">
        <v>753</v>
      </c>
      <c r="D48" s="10">
        <v>1998</v>
      </c>
      <c r="E48" s="10">
        <v>61</v>
      </c>
    </row>
    <row r="49" spans="1:5" ht="15">
      <c r="A49" s="9">
        <v>62</v>
      </c>
      <c r="B49" s="9" t="s">
        <v>416</v>
      </c>
      <c r="C49" s="9" t="s">
        <v>318</v>
      </c>
      <c r="D49" s="10">
        <v>1999</v>
      </c>
      <c r="E49" s="10">
        <v>62</v>
      </c>
    </row>
    <row r="50" spans="1:5" ht="15">
      <c r="A50" s="9">
        <v>63</v>
      </c>
      <c r="B50" s="9" t="s">
        <v>523</v>
      </c>
      <c r="C50" s="9" t="s">
        <v>861</v>
      </c>
      <c r="D50" s="10">
        <v>2000</v>
      </c>
      <c r="E50" s="10">
        <v>63</v>
      </c>
    </row>
    <row r="51" spans="1:5" ht="15">
      <c r="A51" s="9">
        <v>65</v>
      </c>
      <c r="B51" s="9" t="s">
        <v>561</v>
      </c>
      <c r="C51" s="9" t="s">
        <v>869</v>
      </c>
      <c r="D51" s="10">
        <v>1999</v>
      </c>
      <c r="E51" s="10">
        <v>65</v>
      </c>
    </row>
    <row r="52" spans="1:5" ht="15">
      <c r="A52" s="9">
        <v>71</v>
      </c>
      <c r="B52" s="9" t="s">
        <v>838</v>
      </c>
      <c r="C52" s="9" t="s">
        <v>296</v>
      </c>
      <c r="D52" s="10">
        <v>1998</v>
      </c>
      <c r="E52" s="10">
        <v>71</v>
      </c>
    </row>
    <row r="53" spans="1:5" ht="15">
      <c r="A53" s="9">
        <v>73</v>
      </c>
      <c r="B53" s="9" t="s">
        <v>817</v>
      </c>
      <c r="C53" s="9" t="s">
        <v>718</v>
      </c>
      <c r="D53" s="10">
        <v>1999</v>
      </c>
      <c r="E53" s="10">
        <v>73</v>
      </c>
    </row>
    <row r="54" spans="1:5" ht="15">
      <c r="A54" s="9">
        <v>74</v>
      </c>
      <c r="B54" s="9" t="s">
        <v>565</v>
      </c>
      <c r="C54" s="9" t="s">
        <v>865</v>
      </c>
      <c r="D54" s="10">
        <v>2003</v>
      </c>
      <c r="E54" s="10">
        <v>74</v>
      </c>
    </row>
    <row r="55" spans="1:6" ht="15">
      <c r="A55" s="9">
        <v>75</v>
      </c>
      <c r="B55" s="9" t="s">
        <v>531</v>
      </c>
      <c r="C55" s="9" t="s">
        <v>745</v>
      </c>
      <c r="D55" s="10">
        <v>2000</v>
      </c>
      <c r="E55" s="10">
        <v>75</v>
      </c>
      <c r="F55" s="11"/>
    </row>
    <row r="56" spans="1:5" ht="15">
      <c r="A56" s="9">
        <v>77</v>
      </c>
      <c r="B56" s="9" t="s">
        <v>868</v>
      </c>
      <c r="C56" s="9" t="s">
        <v>867</v>
      </c>
      <c r="D56" s="10">
        <v>2001</v>
      </c>
      <c r="E56" s="10">
        <v>77</v>
      </c>
    </row>
    <row r="57" spans="1:5" ht="15">
      <c r="A57" s="9">
        <v>82</v>
      </c>
      <c r="B57" s="9" t="s">
        <v>377</v>
      </c>
      <c r="C57" s="9" t="s">
        <v>746</v>
      </c>
      <c r="D57" s="10">
        <v>1998</v>
      </c>
      <c r="E57" s="10">
        <v>82</v>
      </c>
    </row>
    <row r="58" spans="1:5" ht="15">
      <c r="A58" s="9">
        <v>85</v>
      </c>
      <c r="B58" s="9" t="s">
        <v>613</v>
      </c>
      <c r="C58" s="9" t="s">
        <v>866</v>
      </c>
      <c r="D58" s="10">
        <v>1999</v>
      </c>
      <c r="E58" s="10">
        <v>84</v>
      </c>
    </row>
    <row r="59" spans="1:5" ht="15">
      <c r="A59" s="9">
        <v>86</v>
      </c>
      <c r="B59" s="9" t="s">
        <v>494</v>
      </c>
      <c r="C59" s="9" t="s">
        <v>325</v>
      </c>
      <c r="D59" s="10">
        <v>1999</v>
      </c>
      <c r="E59" s="10">
        <v>86.5</v>
      </c>
    </row>
    <row r="60" spans="1:5" ht="15">
      <c r="A60" s="9">
        <v>87</v>
      </c>
      <c r="B60" s="9" t="s">
        <v>625</v>
      </c>
      <c r="C60" s="9" t="s">
        <v>865</v>
      </c>
      <c r="D60" s="10">
        <v>2001</v>
      </c>
      <c r="E60" s="10">
        <v>86.5</v>
      </c>
    </row>
    <row r="61" spans="1:5" ht="15">
      <c r="A61" s="9">
        <v>92</v>
      </c>
      <c r="B61" s="9" t="s">
        <v>390</v>
      </c>
      <c r="C61" s="9" t="s">
        <v>325</v>
      </c>
      <c r="D61" s="10">
        <v>1998</v>
      </c>
      <c r="E61" s="10">
        <v>92</v>
      </c>
    </row>
    <row r="62" spans="1:5" ht="15">
      <c r="A62" s="9">
        <v>93</v>
      </c>
      <c r="B62" s="9" t="s">
        <v>659</v>
      </c>
      <c r="C62" s="9" t="s">
        <v>324</v>
      </c>
      <c r="D62" s="10">
        <v>1999</v>
      </c>
      <c r="E62" s="10">
        <v>92</v>
      </c>
    </row>
    <row r="63" spans="1:5" ht="15">
      <c r="A63" s="9">
        <v>94</v>
      </c>
      <c r="B63" s="9" t="s">
        <v>669</v>
      </c>
      <c r="C63" s="9" t="s">
        <v>757</v>
      </c>
      <c r="D63" s="10">
        <v>2002</v>
      </c>
      <c r="E63" s="10">
        <v>92</v>
      </c>
    </row>
    <row r="64" spans="1:5" ht="15">
      <c r="A64" s="9">
        <v>96</v>
      </c>
      <c r="B64" s="9" t="s">
        <v>590</v>
      </c>
      <c r="C64" s="9" t="s">
        <v>323</v>
      </c>
      <c r="D64" s="10">
        <v>1999</v>
      </c>
      <c r="E64" s="10">
        <v>92</v>
      </c>
    </row>
    <row r="65" spans="1:5" ht="15">
      <c r="A65" s="9">
        <v>97</v>
      </c>
      <c r="B65" s="9" t="s">
        <v>470</v>
      </c>
      <c r="C65" s="9" t="s">
        <v>328</v>
      </c>
      <c r="D65" s="10">
        <v>2001</v>
      </c>
      <c r="E65" s="10">
        <v>99</v>
      </c>
    </row>
    <row r="66" spans="1:5" ht="15">
      <c r="A66" s="9">
        <v>98</v>
      </c>
      <c r="B66" s="9" t="s">
        <v>809</v>
      </c>
      <c r="C66" s="9" t="s">
        <v>864</v>
      </c>
      <c r="D66" s="10">
        <v>2002</v>
      </c>
      <c r="E66" s="10">
        <v>99</v>
      </c>
    </row>
    <row r="67" spans="1:5" ht="15">
      <c r="A67" s="9">
        <v>99</v>
      </c>
      <c r="B67" s="9" t="s">
        <v>413</v>
      </c>
      <c r="C67" s="9" t="s">
        <v>852</v>
      </c>
      <c r="D67" s="10">
        <v>2000</v>
      </c>
      <c r="E67" s="10">
        <v>99</v>
      </c>
    </row>
    <row r="68" spans="1:5" ht="15">
      <c r="A68" s="9">
        <v>107</v>
      </c>
      <c r="B68" s="9" t="s">
        <v>802</v>
      </c>
      <c r="C68" s="9" t="s">
        <v>863</v>
      </c>
      <c r="D68" s="10">
        <v>1999</v>
      </c>
      <c r="E68" s="10">
        <v>107</v>
      </c>
    </row>
    <row r="69" spans="1:5" ht="15">
      <c r="A69" s="9">
        <v>110</v>
      </c>
      <c r="B69" s="9" t="s">
        <v>482</v>
      </c>
      <c r="C69" s="9" t="s">
        <v>855</v>
      </c>
      <c r="D69" s="10">
        <v>1998</v>
      </c>
      <c r="E69" s="10">
        <v>111</v>
      </c>
    </row>
    <row r="70" spans="1:5" ht="15">
      <c r="A70" s="9">
        <v>111</v>
      </c>
      <c r="B70" s="9" t="s">
        <v>862</v>
      </c>
      <c r="C70" s="9" t="s">
        <v>324</v>
      </c>
      <c r="D70" s="10">
        <v>1998</v>
      </c>
      <c r="E70" s="10">
        <v>111</v>
      </c>
    </row>
    <row r="71" spans="1:5" ht="15">
      <c r="A71" s="9">
        <v>119</v>
      </c>
      <c r="B71" s="9" t="s">
        <v>481</v>
      </c>
      <c r="C71" s="9" t="s">
        <v>333</v>
      </c>
      <c r="D71" s="10">
        <v>1998</v>
      </c>
      <c r="E71" s="10">
        <v>999</v>
      </c>
    </row>
    <row r="72" spans="1:5" ht="15">
      <c r="A72" s="9">
        <v>132</v>
      </c>
      <c r="B72" s="9" t="s">
        <v>491</v>
      </c>
      <c r="C72" s="9" t="s">
        <v>325</v>
      </c>
      <c r="D72" s="10">
        <v>1999</v>
      </c>
      <c r="E72" s="10">
        <v>999</v>
      </c>
    </row>
    <row r="73" spans="1:5" ht="15">
      <c r="A73" s="9">
        <v>138</v>
      </c>
      <c r="B73" s="9" t="s">
        <v>441</v>
      </c>
      <c r="C73" s="9" t="s">
        <v>743</v>
      </c>
      <c r="D73" s="10">
        <v>1998</v>
      </c>
      <c r="E73" s="10">
        <v>999</v>
      </c>
    </row>
    <row r="74" spans="1:5" ht="15">
      <c r="A74" s="9">
        <v>145</v>
      </c>
      <c r="B74" s="9" t="s">
        <v>521</v>
      </c>
      <c r="C74" s="9" t="s">
        <v>861</v>
      </c>
      <c r="D74" s="10">
        <v>2000</v>
      </c>
      <c r="E74" s="10">
        <v>999</v>
      </c>
    </row>
    <row r="75" spans="1:5" ht="15">
      <c r="A75" s="9">
        <v>146</v>
      </c>
      <c r="B75" s="9" t="s">
        <v>814</v>
      </c>
      <c r="C75" s="9" t="s">
        <v>860</v>
      </c>
      <c r="D75" s="10">
        <v>2001</v>
      </c>
      <c r="E75" s="10">
        <v>999</v>
      </c>
    </row>
    <row r="76" spans="1:5" ht="15">
      <c r="A76" s="9">
        <v>160</v>
      </c>
      <c r="B76" s="9" t="s">
        <v>645</v>
      </c>
      <c r="C76" s="9" t="s">
        <v>859</v>
      </c>
      <c r="D76" s="10">
        <v>1998</v>
      </c>
      <c r="E76" s="10">
        <v>999</v>
      </c>
    </row>
    <row r="77" spans="1:5" ht="15">
      <c r="A77" s="9">
        <v>161</v>
      </c>
      <c r="B77" s="9" t="s">
        <v>858</v>
      </c>
      <c r="C77" s="9" t="s">
        <v>852</v>
      </c>
      <c r="D77" s="10">
        <v>1999</v>
      </c>
      <c r="E77" s="10">
        <v>999</v>
      </c>
    </row>
    <row r="78" spans="1:5" ht="15">
      <c r="A78" s="9">
        <v>170</v>
      </c>
      <c r="B78" s="9" t="s">
        <v>477</v>
      </c>
      <c r="C78" s="9" t="s">
        <v>857</v>
      </c>
      <c r="D78" s="10">
        <v>2001</v>
      </c>
      <c r="E78" s="10">
        <v>999</v>
      </c>
    </row>
    <row r="79" spans="1:5" ht="15">
      <c r="A79" s="9">
        <v>171</v>
      </c>
      <c r="B79" s="9" t="s">
        <v>598</v>
      </c>
      <c r="C79" s="9" t="s">
        <v>856</v>
      </c>
      <c r="D79" s="10">
        <v>1999</v>
      </c>
      <c r="E79" s="10">
        <v>999</v>
      </c>
    </row>
    <row r="80" spans="1:5" ht="15">
      <c r="A80" s="9">
        <v>172</v>
      </c>
      <c r="B80" s="9" t="s">
        <v>465</v>
      </c>
      <c r="C80" s="9" t="s">
        <v>741</v>
      </c>
      <c r="D80" s="10">
        <v>1999</v>
      </c>
      <c r="E80" s="10">
        <v>999</v>
      </c>
    </row>
    <row r="81" spans="1:5" ht="15">
      <c r="A81" s="9">
        <v>173</v>
      </c>
      <c r="B81" s="9" t="s">
        <v>354</v>
      </c>
      <c r="C81" s="9" t="s">
        <v>855</v>
      </c>
      <c r="D81" s="10">
        <v>1998</v>
      </c>
      <c r="E81" s="10">
        <v>999</v>
      </c>
    </row>
    <row r="82" spans="1:5" ht="15">
      <c r="A82" s="9">
        <v>174</v>
      </c>
      <c r="B82" s="9" t="s">
        <v>529</v>
      </c>
      <c r="C82" s="9" t="s">
        <v>335</v>
      </c>
      <c r="D82" s="10">
        <v>2001</v>
      </c>
      <c r="E82" s="10">
        <v>999</v>
      </c>
    </row>
    <row r="83" spans="1:5" ht="15">
      <c r="A83" s="9">
        <v>175</v>
      </c>
      <c r="B83" s="9" t="s">
        <v>768</v>
      </c>
      <c r="C83" s="9" t="s">
        <v>335</v>
      </c>
      <c r="D83" s="10">
        <v>2002</v>
      </c>
      <c r="E83" s="10">
        <v>999</v>
      </c>
    </row>
    <row r="84" spans="1:5" ht="15">
      <c r="A84" s="9">
        <v>176</v>
      </c>
      <c r="B84" s="9" t="s">
        <v>595</v>
      </c>
      <c r="C84" s="9" t="s">
        <v>854</v>
      </c>
      <c r="D84" s="10">
        <v>2000</v>
      </c>
      <c r="E84" s="10">
        <v>999</v>
      </c>
    </row>
    <row r="85" spans="1:5" ht="15">
      <c r="A85" s="9">
        <v>177</v>
      </c>
      <c r="B85" s="9" t="s">
        <v>374</v>
      </c>
      <c r="C85" s="9" t="s">
        <v>751</v>
      </c>
      <c r="D85" s="10">
        <v>2000</v>
      </c>
      <c r="E85" s="10">
        <v>999</v>
      </c>
    </row>
    <row r="86" spans="1:5" ht="15">
      <c r="A86" s="9">
        <v>178</v>
      </c>
      <c r="B86" s="9" t="s">
        <v>853</v>
      </c>
      <c r="C86" s="9" t="s">
        <v>852</v>
      </c>
      <c r="D86" s="10">
        <v>2000</v>
      </c>
      <c r="E86" s="10">
        <v>999</v>
      </c>
    </row>
    <row r="87" spans="1:5" ht="15">
      <c r="A87" s="9">
        <v>179</v>
      </c>
      <c r="B87" s="9" t="s">
        <v>534</v>
      </c>
      <c r="C87" s="9" t="s">
        <v>321</v>
      </c>
      <c r="D87" s="10">
        <v>1998</v>
      </c>
      <c r="E87" s="10">
        <v>999</v>
      </c>
    </row>
    <row r="88" spans="1:5" ht="15">
      <c r="A88" s="9">
        <v>180</v>
      </c>
      <c r="B88" s="9" t="s">
        <v>829</v>
      </c>
      <c r="C88" s="9" t="s">
        <v>321</v>
      </c>
      <c r="D88" s="10">
        <v>2000</v>
      </c>
      <c r="E88" s="10">
        <v>999</v>
      </c>
    </row>
    <row r="89" spans="1:5" ht="15">
      <c r="A89" s="9">
        <v>181</v>
      </c>
      <c r="B89" s="9" t="s">
        <v>851</v>
      </c>
      <c r="C89" s="9" t="s">
        <v>321</v>
      </c>
      <c r="D89" s="10">
        <v>2000</v>
      </c>
      <c r="E89" s="10">
        <v>999</v>
      </c>
    </row>
    <row r="90" spans="1:5" ht="15">
      <c r="A90" s="9">
        <v>182</v>
      </c>
      <c r="B90" s="9" t="s">
        <v>428</v>
      </c>
      <c r="C90" s="9" t="s">
        <v>321</v>
      </c>
      <c r="D90" s="10">
        <v>2002</v>
      </c>
      <c r="E90" s="10">
        <v>999</v>
      </c>
    </row>
    <row r="91" spans="1:5" ht="15">
      <c r="A91" s="9">
        <v>183</v>
      </c>
      <c r="B91" s="9" t="s">
        <v>656</v>
      </c>
      <c r="C91" s="9" t="s">
        <v>723</v>
      </c>
      <c r="D91" s="10">
        <v>0</v>
      </c>
      <c r="E91" s="10">
        <v>999</v>
      </c>
    </row>
    <row r="92" spans="1:5" ht="15">
      <c r="A92" s="9">
        <v>184</v>
      </c>
      <c r="B92" s="9" t="s">
        <v>542</v>
      </c>
      <c r="C92" s="9" t="s">
        <v>850</v>
      </c>
      <c r="D92" s="10">
        <v>0</v>
      </c>
      <c r="E92" s="10">
        <v>999</v>
      </c>
    </row>
    <row r="93" spans="1:5" ht="15">
      <c r="A93" s="9">
        <v>185</v>
      </c>
      <c r="B93" s="9" t="s">
        <v>539</v>
      </c>
      <c r="C93" s="9" t="s">
        <v>850</v>
      </c>
      <c r="D93" s="10">
        <v>0</v>
      </c>
      <c r="E93" s="10">
        <v>999</v>
      </c>
    </row>
    <row r="94" spans="1:5" ht="15">
      <c r="A94" s="9">
        <v>186</v>
      </c>
      <c r="B94" s="9" t="s">
        <v>425</v>
      </c>
      <c r="C94" s="9" t="s">
        <v>849</v>
      </c>
      <c r="D94" s="10">
        <v>1998</v>
      </c>
      <c r="E94" s="10">
        <v>999</v>
      </c>
    </row>
    <row r="95" spans="1:5" ht="15">
      <c r="A95" s="9">
        <v>187</v>
      </c>
      <c r="B95" s="9" t="s">
        <v>532</v>
      </c>
      <c r="C95" s="9" t="s">
        <v>845</v>
      </c>
      <c r="D95" s="10">
        <v>1998</v>
      </c>
      <c r="E95" s="10">
        <v>999</v>
      </c>
    </row>
    <row r="96" spans="1:5" ht="15">
      <c r="A96" s="9">
        <v>188</v>
      </c>
      <c r="B96" s="9" t="s">
        <v>784</v>
      </c>
      <c r="C96" s="9" t="s">
        <v>845</v>
      </c>
      <c r="D96" s="10">
        <v>1999</v>
      </c>
      <c r="E96" s="10">
        <v>999</v>
      </c>
    </row>
    <row r="97" spans="1:5" ht="15">
      <c r="A97" s="9">
        <v>189</v>
      </c>
      <c r="B97" s="9" t="s">
        <v>848</v>
      </c>
      <c r="C97" s="9" t="s">
        <v>845</v>
      </c>
      <c r="D97" s="10">
        <v>1999</v>
      </c>
      <c r="E97" s="10">
        <v>999</v>
      </c>
    </row>
    <row r="98" spans="1:5" ht="15">
      <c r="A98" s="9">
        <v>190</v>
      </c>
      <c r="B98" s="9" t="s">
        <v>582</v>
      </c>
      <c r="C98" s="9" t="s">
        <v>845</v>
      </c>
      <c r="D98" s="10">
        <v>0</v>
      </c>
      <c r="E98" s="10">
        <v>999</v>
      </c>
    </row>
    <row r="99" spans="1:5" ht="15">
      <c r="A99" s="9">
        <v>191</v>
      </c>
      <c r="B99" s="9" t="s">
        <v>847</v>
      </c>
      <c r="C99" s="9" t="s">
        <v>845</v>
      </c>
      <c r="D99" s="10">
        <v>1998</v>
      </c>
      <c r="E99" s="10">
        <v>999</v>
      </c>
    </row>
    <row r="100" spans="1:5" ht="15">
      <c r="A100" s="9">
        <v>192</v>
      </c>
      <c r="B100" s="9" t="s">
        <v>846</v>
      </c>
      <c r="C100" s="9" t="s">
        <v>845</v>
      </c>
      <c r="D100" s="10">
        <v>1999</v>
      </c>
      <c r="E100" s="10">
        <v>999</v>
      </c>
    </row>
    <row r="101" spans="1:5" ht="15">
      <c r="A101" s="9">
        <v>193</v>
      </c>
      <c r="B101" s="9" t="s">
        <v>378</v>
      </c>
      <c r="C101" s="9" t="s">
        <v>316</v>
      </c>
      <c r="D101" s="10">
        <v>1999</v>
      </c>
      <c r="E101" s="10">
        <v>999</v>
      </c>
    </row>
    <row r="102" spans="1:5" ht="15">
      <c r="A102" s="9">
        <v>46</v>
      </c>
      <c r="B102" s="9" t="s">
        <v>844</v>
      </c>
      <c r="C102" s="9" t="s">
        <v>296</v>
      </c>
      <c r="D102" s="10">
        <v>1999</v>
      </c>
      <c r="E102" s="10" t="s">
        <v>44</v>
      </c>
    </row>
    <row r="103" spans="1:5" ht="15">
      <c r="A103" s="9">
        <v>143</v>
      </c>
      <c r="B103" s="9" t="s">
        <v>843</v>
      </c>
      <c r="C103" s="9" t="s">
        <v>325</v>
      </c>
      <c r="D103" s="10">
        <v>1999</v>
      </c>
      <c r="E103" s="10" t="s">
        <v>44</v>
      </c>
    </row>
  </sheetData>
  <sheetProtection password="CF48" sheet="1" formatCells="0" formatColumns="0" formatRows="0" insertColumns="0" insertRows="0" insertHyperlinks="0" deleteColumns="0" deleteRows="0" sort="0"/>
  <mergeCells count="3">
    <mergeCell ref="A1:F1"/>
    <mergeCell ref="B2:D2"/>
    <mergeCell ref="B3:D3"/>
  </mergeCells>
  <printOptions horizontalCentered="1" verticalCentered="1"/>
  <pageMargins left="0.5905511811023623" right="0.5905511811023623" top="0.5905511811023623" bottom="0.5905511811023623" header="0" footer="0"/>
  <pageSetup horizontalDpi="300" verticalDpi="300" orientation="portrait" paperSize="9" scale="109" r:id="rId1"/>
</worksheet>
</file>

<file path=xl/worksheets/sheet10.xml><?xml version="1.0" encoding="utf-8"?>
<worksheet xmlns="http://schemas.openxmlformats.org/spreadsheetml/2006/main" xmlns:r="http://schemas.openxmlformats.org/officeDocument/2006/relationships">
  <sheetPr>
    <tabColor indexed="35"/>
  </sheetPr>
  <dimension ref="A1:S35"/>
  <sheetViews>
    <sheetView showGridLines="0" view="pageBreakPreview" zoomScaleNormal="75" zoomScaleSheetLayoutView="100" zoomScalePageLayoutView="0" workbookViewId="0" topLeftCell="A1">
      <selection activeCell="A1" sqref="A1:H1"/>
    </sheetView>
  </sheetViews>
  <sheetFormatPr defaultColWidth="9.00390625" defaultRowHeight="12.75"/>
  <cols>
    <col min="1" max="1" width="3.875" style="40" customWidth="1"/>
    <col min="2" max="2" width="4.125" style="21" customWidth="1"/>
    <col min="3" max="3" width="35.00390625" style="17" customWidth="1"/>
    <col min="4" max="4" width="4.875" style="20" customWidth="1"/>
    <col min="5" max="8" width="22.75390625" style="17" customWidth="1"/>
    <col min="9" max="9" width="12.75390625" style="17" customWidth="1"/>
    <col min="10" max="16384" width="9.125" style="17" customWidth="1"/>
  </cols>
  <sheetData>
    <row r="1" spans="1:9" ht="27.75" customHeight="1">
      <c r="A1" s="240" t="s">
        <v>38</v>
      </c>
      <c r="B1" s="240"/>
      <c r="C1" s="240"/>
      <c r="D1" s="240"/>
      <c r="E1" s="240"/>
      <c r="F1" s="240"/>
      <c r="G1" s="240"/>
      <c r="H1" s="240"/>
      <c r="I1" s="122"/>
    </row>
    <row r="2" spans="1:12" ht="18.75">
      <c r="A2" s="234" t="s">
        <v>238</v>
      </c>
      <c r="B2" s="234"/>
      <c r="C2" s="234"/>
      <c r="D2" s="234"/>
      <c r="E2" s="234"/>
      <c r="F2" s="234"/>
      <c r="G2" s="234"/>
      <c r="H2" s="234"/>
      <c r="I2" s="123"/>
      <c r="J2" s="72"/>
      <c r="K2" s="72"/>
      <c r="L2" s="72"/>
    </row>
    <row r="3" spans="3:13" ht="15.75">
      <c r="C3" s="20"/>
      <c r="D3" s="22"/>
      <c r="G3" s="124"/>
      <c r="H3" s="24" t="s">
        <v>40</v>
      </c>
      <c r="I3" s="24"/>
      <c r="J3" s="24"/>
      <c r="K3" s="24"/>
      <c r="L3" s="24"/>
      <c r="M3" s="24"/>
    </row>
    <row r="4" spans="1:9" ht="15" customHeight="1">
      <c r="A4" s="125" t="s">
        <v>27</v>
      </c>
      <c r="B4" s="126">
        <v>3</v>
      </c>
      <c r="C4" s="127" t="s">
        <v>239</v>
      </c>
      <c r="D4" s="128"/>
      <c r="E4" s="128"/>
      <c r="F4" s="128"/>
      <c r="G4" s="129"/>
      <c r="H4" s="30"/>
      <c r="I4" s="128"/>
    </row>
    <row r="5" spans="1:9" ht="15" customHeight="1">
      <c r="A5" s="125"/>
      <c r="B5" s="130"/>
      <c r="C5" s="128"/>
      <c r="D5" s="236">
        <v>81</v>
      </c>
      <c r="E5" s="131" t="s">
        <v>97</v>
      </c>
      <c r="F5" s="128"/>
      <c r="G5" s="30"/>
      <c r="H5" s="30"/>
      <c r="I5" s="128"/>
    </row>
    <row r="6" spans="1:19" ht="15" customHeight="1">
      <c r="A6" s="125" t="s">
        <v>34</v>
      </c>
      <c r="B6" s="126">
        <v>16</v>
      </c>
      <c r="C6" s="132" t="s">
        <v>240</v>
      </c>
      <c r="D6" s="237"/>
      <c r="E6" s="36" t="s">
        <v>241</v>
      </c>
      <c r="F6" s="128"/>
      <c r="G6" s="128"/>
      <c r="H6" s="128"/>
      <c r="I6" s="128"/>
      <c r="K6" s="133"/>
      <c r="L6" s="133"/>
      <c r="M6" s="133"/>
      <c r="N6" s="133"/>
      <c r="O6" s="133"/>
      <c r="P6" s="133"/>
      <c r="Q6" s="133"/>
      <c r="R6" s="133"/>
      <c r="S6" s="133"/>
    </row>
    <row r="7" spans="1:19" ht="15" customHeight="1">
      <c r="A7" s="125"/>
      <c r="B7" s="130"/>
      <c r="C7" s="128"/>
      <c r="D7" s="134"/>
      <c r="E7" s="238">
        <v>85</v>
      </c>
      <c r="F7" s="135" t="s">
        <v>46</v>
      </c>
      <c r="G7" s="128"/>
      <c r="H7" s="128"/>
      <c r="I7" s="128"/>
      <c r="K7" s="133"/>
      <c r="L7" s="133"/>
      <c r="M7" s="133"/>
      <c r="N7" s="133"/>
      <c r="O7" s="133"/>
      <c r="P7" s="133"/>
      <c r="Q7" s="133"/>
      <c r="R7" s="133"/>
      <c r="S7" s="133"/>
    </row>
    <row r="8" spans="1:19" ht="15" customHeight="1">
      <c r="A8" s="125" t="s">
        <v>31</v>
      </c>
      <c r="B8" s="126">
        <v>14</v>
      </c>
      <c r="C8" s="132" t="s">
        <v>242</v>
      </c>
      <c r="D8" s="134"/>
      <c r="E8" s="238"/>
      <c r="F8" s="36" t="s">
        <v>243</v>
      </c>
      <c r="G8" s="136"/>
      <c r="H8" s="128"/>
      <c r="I8" s="128"/>
      <c r="K8" s="133"/>
      <c r="L8" s="133"/>
      <c r="M8" s="133"/>
      <c r="N8" s="133"/>
      <c r="O8" s="133"/>
      <c r="P8" s="133"/>
      <c r="Q8" s="133"/>
      <c r="R8" s="133"/>
      <c r="S8" s="133"/>
    </row>
    <row r="9" spans="1:19" ht="15" customHeight="1">
      <c r="A9" s="125"/>
      <c r="B9" s="130"/>
      <c r="C9" s="128"/>
      <c r="D9" s="236">
        <v>82</v>
      </c>
      <c r="E9" s="131" t="s">
        <v>46</v>
      </c>
      <c r="F9" s="137"/>
      <c r="G9" s="136"/>
      <c r="H9" s="128"/>
      <c r="I9" s="128"/>
      <c r="K9" s="133"/>
      <c r="L9" s="133"/>
      <c r="M9" s="133"/>
      <c r="N9" s="133"/>
      <c r="O9" s="133"/>
      <c r="P9" s="133"/>
      <c r="Q9" s="133"/>
      <c r="R9" s="133"/>
      <c r="S9" s="133"/>
    </row>
    <row r="10" spans="1:19" ht="15" customHeight="1">
      <c r="A10" s="125" t="s">
        <v>33</v>
      </c>
      <c r="B10" s="126">
        <v>5</v>
      </c>
      <c r="C10" s="138" t="s">
        <v>244</v>
      </c>
      <c r="D10" s="237"/>
      <c r="E10" s="42" t="s">
        <v>245</v>
      </c>
      <c r="F10" s="125"/>
      <c r="G10" s="136"/>
      <c r="H10" s="128"/>
      <c r="I10" s="128"/>
      <c r="K10" s="133"/>
      <c r="L10" s="133"/>
      <c r="M10" s="133"/>
      <c r="N10" s="133"/>
      <c r="O10" s="133"/>
      <c r="P10" s="133"/>
      <c r="Q10" s="133"/>
      <c r="R10" s="133"/>
      <c r="S10" s="133"/>
    </row>
    <row r="11" spans="1:19" ht="15" customHeight="1">
      <c r="A11" s="125"/>
      <c r="B11" s="130"/>
      <c r="C11" s="128"/>
      <c r="D11" s="134"/>
      <c r="E11" s="139"/>
      <c r="F11" s="238">
        <v>87</v>
      </c>
      <c r="G11" s="140" t="s">
        <v>46</v>
      </c>
      <c r="H11" s="128"/>
      <c r="I11" s="128"/>
      <c r="K11" s="133"/>
      <c r="L11" s="133"/>
      <c r="M11" s="133"/>
      <c r="N11" s="133"/>
      <c r="O11" s="133"/>
      <c r="P11" s="133"/>
      <c r="Q11" s="133"/>
      <c r="R11" s="133"/>
      <c r="S11" s="133"/>
    </row>
    <row r="12" spans="1:19" ht="15" customHeight="1">
      <c r="A12" s="125" t="s">
        <v>16</v>
      </c>
      <c r="B12" s="126">
        <v>8</v>
      </c>
      <c r="C12" s="138" t="s">
        <v>246</v>
      </c>
      <c r="D12" s="134"/>
      <c r="E12" s="139"/>
      <c r="F12" s="238"/>
      <c r="G12" s="141" t="s">
        <v>247</v>
      </c>
      <c r="H12" s="142"/>
      <c r="I12" s="128"/>
      <c r="K12" s="133"/>
      <c r="L12" s="133"/>
      <c r="M12" s="133"/>
      <c r="N12" s="133"/>
      <c r="O12" s="133"/>
      <c r="P12" s="133"/>
      <c r="Q12" s="133"/>
      <c r="R12" s="133"/>
      <c r="S12" s="133"/>
    </row>
    <row r="13" spans="1:19" ht="15" customHeight="1">
      <c r="A13" s="125"/>
      <c r="B13" s="130"/>
      <c r="C13" s="128"/>
      <c r="D13" s="236">
        <v>83</v>
      </c>
      <c r="E13" s="131" t="s">
        <v>92</v>
      </c>
      <c r="F13" s="125"/>
      <c r="G13" s="140"/>
      <c r="H13" s="142"/>
      <c r="I13" s="128"/>
      <c r="K13" s="133"/>
      <c r="L13" s="133"/>
      <c r="M13" s="133"/>
      <c r="N13" s="133"/>
      <c r="O13" s="133"/>
      <c r="P13" s="133"/>
      <c r="Q13" s="133"/>
      <c r="R13" s="133"/>
      <c r="S13" s="133"/>
    </row>
    <row r="14" spans="1:19" ht="15" customHeight="1">
      <c r="A14" s="125" t="s">
        <v>26</v>
      </c>
      <c r="B14" s="126">
        <v>1</v>
      </c>
      <c r="C14" s="132" t="s">
        <v>248</v>
      </c>
      <c r="D14" s="237"/>
      <c r="E14" s="36" t="s">
        <v>249</v>
      </c>
      <c r="F14" s="137"/>
      <c r="G14" s="140"/>
      <c r="H14" s="142"/>
      <c r="I14" s="128"/>
      <c r="K14" s="133"/>
      <c r="L14" s="133"/>
      <c r="M14" s="133"/>
      <c r="N14" s="133"/>
      <c r="O14" s="133"/>
      <c r="P14" s="133"/>
      <c r="Q14" s="133"/>
      <c r="R14" s="133"/>
      <c r="S14" s="133"/>
    </row>
    <row r="15" spans="1:19" ht="15" customHeight="1">
      <c r="A15" s="125"/>
      <c r="B15" s="130"/>
      <c r="C15" s="128"/>
      <c r="D15" s="134"/>
      <c r="E15" s="238">
        <v>86</v>
      </c>
      <c r="F15" s="143" t="s">
        <v>92</v>
      </c>
      <c r="G15" s="140"/>
      <c r="H15" s="142"/>
      <c r="I15" s="128"/>
      <c r="K15" s="133"/>
      <c r="L15" s="133"/>
      <c r="M15" s="133"/>
      <c r="N15" s="133"/>
      <c r="O15" s="133"/>
      <c r="P15" s="133"/>
      <c r="Q15" s="133"/>
      <c r="R15" s="133"/>
      <c r="S15" s="133"/>
    </row>
    <row r="16" spans="1:19" ht="15" customHeight="1">
      <c r="A16" s="125" t="s">
        <v>29</v>
      </c>
      <c r="B16" s="126">
        <v>7</v>
      </c>
      <c r="C16" s="132" t="s">
        <v>250</v>
      </c>
      <c r="D16" s="144"/>
      <c r="E16" s="238"/>
      <c r="F16" s="145" t="s">
        <v>251</v>
      </c>
      <c r="G16" s="146"/>
      <c r="H16" s="142"/>
      <c r="I16" s="128"/>
      <c r="K16" s="133"/>
      <c r="L16" s="133"/>
      <c r="M16" s="133"/>
      <c r="N16" s="133"/>
      <c r="O16" s="133"/>
      <c r="P16" s="133"/>
      <c r="Q16" s="133"/>
      <c r="R16" s="133"/>
      <c r="S16" s="133"/>
    </row>
    <row r="17" spans="1:19" ht="15" customHeight="1">
      <c r="A17" s="125"/>
      <c r="B17" s="130"/>
      <c r="C17" s="128"/>
      <c r="D17" s="236">
        <v>84</v>
      </c>
      <c r="E17" s="131" t="s">
        <v>43</v>
      </c>
      <c r="F17" s="147"/>
      <c r="G17" s="146"/>
      <c r="H17" s="142"/>
      <c r="I17" s="128"/>
      <c r="K17" s="133"/>
      <c r="L17" s="133"/>
      <c r="M17" s="133"/>
      <c r="N17" s="133"/>
      <c r="O17" s="133"/>
      <c r="P17" s="133"/>
      <c r="Q17" s="133"/>
      <c r="R17" s="133"/>
      <c r="S17" s="133"/>
    </row>
    <row r="18" spans="1:19" ht="15" customHeight="1">
      <c r="A18" s="125" t="s">
        <v>24</v>
      </c>
      <c r="B18" s="126">
        <v>4</v>
      </c>
      <c r="C18" s="127" t="s">
        <v>252</v>
      </c>
      <c r="D18" s="237"/>
      <c r="E18" s="42" t="s">
        <v>253</v>
      </c>
      <c r="F18" s="125"/>
      <c r="G18" s="146"/>
      <c r="H18" s="142"/>
      <c r="I18" s="128"/>
      <c r="K18" s="133"/>
      <c r="L18" s="133"/>
      <c r="M18" s="133"/>
      <c r="N18" s="133"/>
      <c r="O18" s="133"/>
      <c r="P18" s="133"/>
      <c r="Q18" s="133"/>
      <c r="R18" s="133"/>
      <c r="S18" s="133"/>
    </row>
    <row r="19" spans="1:19" ht="15" customHeight="1">
      <c r="A19" s="125"/>
      <c r="B19" s="130"/>
      <c r="C19" s="142"/>
      <c r="D19" s="148"/>
      <c r="E19" s="142"/>
      <c r="F19" s="149"/>
      <c r="G19" s="239" t="s">
        <v>44</v>
      </c>
      <c r="H19" s="151" t="s">
        <v>44</v>
      </c>
      <c r="I19" s="151"/>
      <c r="K19" s="133"/>
      <c r="L19" s="133"/>
      <c r="M19" s="133"/>
      <c r="N19" s="133"/>
      <c r="O19" s="133"/>
      <c r="P19" s="133"/>
      <c r="Q19" s="133"/>
      <c r="R19" s="133"/>
      <c r="S19" s="133"/>
    </row>
    <row r="20" spans="1:9" ht="15" customHeight="1">
      <c r="A20" s="125" t="s">
        <v>44</v>
      </c>
      <c r="B20" s="152" t="s">
        <v>44</v>
      </c>
      <c r="C20" s="142" t="s">
        <v>44</v>
      </c>
      <c r="D20" s="148"/>
      <c r="E20" s="150"/>
      <c r="F20" s="142"/>
      <c r="G20" s="239"/>
      <c r="H20" s="149" t="s">
        <v>44</v>
      </c>
      <c r="I20" s="125"/>
    </row>
    <row r="21" spans="1:9" ht="15" customHeight="1">
      <c r="A21" s="125"/>
      <c r="B21" s="130"/>
      <c r="C21" s="142"/>
      <c r="D21" s="241" t="s">
        <v>44</v>
      </c>
      <c r="E21" s="149" t="s">
        <v>44</v>
      </c>
      <c r="F21" s="142"/>
      <c r="G21" s="149"/>
      <c r="H21" s="142"/>
      <c r="I21" s="146"/>
    </row>
    <row r="22" spans="1:9" ht="15" customHeight="1">
      <c r="A22" s="125" t="s">
        <v>44</v>
      </c>
      <c r="B22" s="152" t="s">
        <v>44</v>
      </c>
      <c r="C22" s="142" t="s">
        <v>44</v>
      </c>
      <c r="D22" s="241"/>
      <c r="E22" s="39" t="s">
        <v>44</v>
      </c>
      <c r="F22" s="142"/>
      <c r="G22" s="149"/>
      <c r="H22" s="142"/>
      <c r="I22" s="146"/>
    </row>
    <row r="23" spans="1:9" ht="15" customHeight="1">
      <c r="A23" s="125"/>
      <c r="B23" s="130"/>
      <c r="C23" s="142"/>
      <c r="D23" s="153"/>
      <c r="E23" s="239" t="s">
        <v>44</v>
      </c>
      <c r="F23" s="149" t="s">
        <v>44</v>
      </c>
      <c r="G23" s="149"/>
      <c r="H23" s="142"/>
      <c r="I23" s="146"/>
    </row>
    <row r="24" spans="1:9" ht="15" customHeight="1">
      <c r="A24" s="125" t="s">
        <v>44</v>
      </c>
      <c r="B24" s="152" t="s">
        <v>44</v>
      </c>
      <c r="C24" s="142" t="s">
        <v>44</v>
      </c>
      <c r="D24" s="153"/>
      <c r="E24" s="239"/>
      <c r="F24" s="39" t="s">
        <v>44</v>
      </c>
      <c r="G24" s="142"/>
      <c r="H24" s="142"/>
      <c r="I24" s="146"/>
    </row>
    <row r="25" spans="1:9" ht="15" customHeight="1">
      <c r="A25" s="125"/>
      <c r="B25" s="130"/>
      <c r="C25" s="142"/>
      <c r="D25" s="241" t="s">
        <v>44</v>
      </c>
      <c r="E25" s="149" t="s">
        <v>44</v>
      </c>
      <c r="F25" s="142"/>
      <c r="G25" s="142"/>
      <c r="H25" s="142"/>
      <c r="I25" s="146"/>
    </row>
    <row r="26" spans="1:9" ht="15" customHeight="1">
      <c r="A26" s="125" t="s">
        <v>44</v>
      </c>
      <c r="B26" s="152" t="s">
        <v>44</v>
      </c>
      <c r="C26" s="142" t="s">
        <v>44</v>
      </c>
      <c r="D26" s="241"/>
      <c r="E26" s="39" t="s">
        <v>44</v>
      </c>
      <c r="F26" s="142"/>
      <c r="G26" s="142"/>
      <c r="H26" s="142"/>
      <c r="I26" s="146"/>
    </row>
    <row r="27" spans="1:9" ht="15" customHeight="1">
      <c r="A27" s="125"/>
      <c r="B27" s="130"/>
      <c r="C27" s="142"/>
      <c r="D27" s="153"/>
      <c r="E27" s="149"/>
      <c r="F27" s="239" t="s">
        <v>44</v>
      </c>
      <c r="G27" s="149" t="s">
        <v>44</v>
      </c>
      <c r="H27" s="142"/>
      <c r="I27" s="146"/>
    </row>
    <row r="28" spans="1:9" ht="15" customHeight="1">
      <c r="A28" s="125" t="s">
        <v>44</v>
      </c>
      <c r="B28" s="152" t="s">
        <v>44</v>
      </c>
      <c r="C28" s="142" t="s">
        <v>44</v>
      </c>
      <c r="D28" s="148"/>
      <c r="E28" s="142"/>
      <c r="F28" s="239"/>
      <c r="G28" s="39" t="s">
        <v>44</v>
      </c>
      <c r="H28" s="151"/>
      <c r="I28" s="146"/>
    </row>
    <row r="29" spans="1:9" ht="15" customHeight="1">
      <c r="A29" s="125"/>
      <c r="B29" s="130"/>
      <c r="C29" s="142"/>
      <c r="D29" s="241" t="s">
        <v>44</v>
      </c>
      <c r="E29" s="149" t="s">
        <v>44</v>
      </c>
      <c r="F29" s="150"/>
      <c r="G29" s="142"/>
      <c r="H29" s="149"/>
      <c r="I29" s="146"/>
    </row>
    <row r="30" spans="1:9" ht="15" customHeight="1">
      <c r="A30" s="125" t="s">
        <v>44</v>
      </c>
      <c r="B30" s="152" t="s">
        <v>44</v>
      </c>
      <c r="C30" s="142" t="s">
        <v>44</v>
      </c>
      <c r="D30" s="241"/>
      <c r="E30" s="39" t="s">
        <v>44</v>
      </c>
      <c r="F30" s="150"/>
      <c r="G30" s="142"/>
      <c r="H30" s="149"/>
      <c r="I30" s="146"/>
    </row>
    <row r="31" spans="1:9" ht="15" customHeight="1">
      <c r="A31" s="125"/>
      <c r="B31" s="130"/>
      <c r="C31" s="142"/>
      <c r="D31" s="148"/>
      <c r="E31" s="239" t="s">
        <v>44</v>
      </c>
      <c r="F31" s="149" t="s">
        <v>44</v>
      </c>
      <c r="G31" s="142"/>
      <c r="H31" s="149"/>
      <c r="I31" s="146"/>
    </row>
    <row r="32" spans="1:9" ht="15" customHeight="1">
      <c r="A32" s="125" t="s">
        <v>44</v>
      </c>
      <c r="B32" s="152" t="s">
        <v>44</v>
      </c>
      <c r="C32" s="142" t="s">
        <v>44</v>
      </c>
      <c r="D32" s="148"/>
      <c r="E32" s="239"/>
      <c r="F32" s="39" t="s">
        <v>44</v>
      </c>
      <c r="G32" s="142"/>
      <c r="H32" s="30"/>
      <c r="I32" s="146"/>
    </row>
    <row r="33" spans="1:9" ht="15" customHeight="1">
      <c r="A33" s="125"/>
      <c r="B33" s="130"/>
      <c r="C33" s="142"/>
      <c r="D33" s="241" t="s">
        <v>44</v>
      </c>
      <c r="E33" s="149" t="s">
        <v>44</v>
      </c>
      <c r="F33" s="150"/>
      <c r="G33" s="142"/>
      <c r="H33" s="149"/>
      <c r="I33" s="146"/>
    </row>
    <row r="34" spans="1:9" ht="15" customHeight="1">
      <c r="A34" s="125" t="s">
        <v>44</v>
      </c>
      <c r="B34" s="152" t="s">
        <v>44</v>
      </c>
      <c r="C34" s="142" t="s">
        <v>44</v>
      </c>
      <c r="D34" s="241"/>
      <c r="E34" s="39" t="s">
        <v>44</v>
      </c>
      <c r="F34" s="150"/>
      <c r="G34" s="142"/>
      <c r="H34" s="149"/>
      <c r="I34" s="146"/>
    </row>
    <row r="35" spans="1:9" ht="15.75">
      <c r="A35" s="135"/>
      <c r="B35" s="130"/>
      <c r="C35" s="128"/>
      <c r="D35" s="128"/>
      <c r="E35" s="128"/>
      <c r="F35" s="128"/>
      <c r="G35" s="128"/>
      <c r="H35" s="128"/>
      <c r="I35" s="128"/>
    </row>
  </sheetData>
  <sheetProtection password="CF48" sheet="1" objects="1" scenarios="1" insertColumns="0" insertRows="0" deleteColumns="0" deleteRows="0"/>
  <mergeCells count="17">
    <mergeCell ref="A1:H1"/>
    <mergeCell ref="D5:D6"/>
    <mergeCell ref="D33:D34"/>
    <mergeCell ref="D29:D30"/>
    <mergeCell ref="D25:D26"/>
    <mergeCell ref="D21:D22"/>
    <mergeCell ref="F27:F28"/>
    <mergeCell ref="D17:D18"/>
    <mergeCell ref="D13:D14"/>
    <mergeCell ref="E31:E32"/>
    <mergeCell ref="D9:D10"/>
    <mergeCell ref="E7:E8"/>
    <mergeCell ref="A2:H2"/>
    <mergeCell ref="E23:E24"/>
    <mergeCell ref="E15:E16"/>
    <mergeCell ref="F11:F12"/>
    <mergeCell ref="G19:G20"/>
  </mergeCells>
  <conditionalFormatting sqref="B20 B22 B24 B26 B28 B30 B32 B34">
    <cfRule type="expression" priority="1" dxfId="83" stopIfTrue="1">
      <formula>$A$20="9"</formula>
    </cfRule>
  </conditionalFormatting>
  <conditionalFormatting sqref="C20 C34">
    <cfRule type="expression" priority="2" dxfId="612" stopIfTrue="1">
      <formula>$A$20="9"</formula>
    </cfRule>
  </conditionalFormatting>
  <conditionalFormatting sqref="C22 C24 C30 C32 E21 E29">
    <cfRule type="expression" priority="3" dxfId="595" stopIfTrue="1">
      <formula>$A$20="9"</formula>
    </cfRule>
  </conditionalFormatting>
  <conditionalFormatting sqref="C26 C28">
    <cfRule type="expression" priority="4" dxfId="613" stopIfTrue="1">
      <formula>$A$20="9"</formula>
    </cfRule>
  </conditionalFormatting>
  <conditionalFormatting sqref="D21:D22 D25:D26 D29:D30 D33:D34">
    <cfRule type="expression" priority="5" dxfId="614" stopIfTrue="1">
      <formula>$A$20="9"</formula>
    </cfRule>
  </conditionalFormatting>
  <conditionalFormatting sqref="E22 E30:F30 F25:F29 G12:G26">
    <cfRule type="expression" priority="6" dxfId="593" stopIfTrue="1">
      <formula>$A$20="9"</formula>
    </cfRule>
  </conditionalFormatting>
  <conditionalFormatting sqref="E25 E33 G27">
    <cfRule type="expression" priority="7" dxfId="596" stopIfTrue="1">
      <formula>$A$20="9"</formula>
    </cfRule>
  </conditionalFormatting>
  <conditionalFormatting sqref="F23">
    <cfRule type="expression" priority="8" dxfId="598" stopIfTrue="1">
      <formula>$A$20="9"</formula>
    </cfRule>
  </conditionalFormatting>
  <conditionalFormatting sqref="F24">
    <cfRule type="expression" priority="9" dxfId="615" stopIfTrue="1">
      <formula>$A$20="9"</formula>
    </cfRule>
  </conditionalFormatting>
  <conditionalFormatting sqref="F32">
    <cfRule type="expression" priority="10" dxfId="616" stopIfTrue="1">
      <formula>$A$20="9"</formula>
    </cfRule>
  </conditionalFormatting>
  <conditionalFormatting sqref="F31">
    <cfRule type="expression" priority="11" dxfId="617" stopIfTrue="1">
      <formula>$A$20="9"</formula>
    </cfRule>
  </conditionalFormatting>
  <conditionalFormatting sqref="H19">
    <cfRule type="expression" priority="12" dxfId="599" stopIfTrue="1">
      <formula>$A$20="9"</formula>
    </cfRule>
  </conditionalFormatting>
  <conditionalFormatting sqref="G11">
    <cfRule type="expression" priority="13" dxfId="595" stopIfTrue="1">
      <formula>$A$20="9"</formula>
    </cfRule>
    <cfRule type="expression" priority="14" dxfId="599"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indexed="52"/>
  </sheetPr>
  <dimension ref="A1:O159"/>
  <sheetViews>
    <sheetView showGridLines="0" view="pageBreakPreview" zoomScaleNormal="75" zoomScaleSheetLayoutView="100" zoomScalePageLayoutView="0" workbookViewId="0" topLeftCell="A1">
      <selection activeCell="K154" sqref="K154"/>
    </sheetView>
  </sheetViews>
  <sheetFormatPr defaultColWidth="9.00390625" defaultRowHeight="12.75"/>
  <cols>
    <col min="1" max="1" width="4.875" style="40" customWidth="1"/>
    <col min="2" max="2" width="4.125" style="21" customWidth="1"/>
    <col min="3" max="3" width="32.625" style="17" customWidth="1"/>
    <col min="4" max="4" width="5.125" style="20" customWidth="1"/>
    <col min="5" max="7" width="15.75390625" style="17" customWidth="1"/>
    <col min="8" max="8" width="17.00390625" style="23" customWidth="1"/>
    <col min="9" max="9" width="0.12890625" style="17" customWidth="1"/>
    <col min="10" max="16384" width="9.125" style="17" customWidth="1"/>
  </cols>
  <sheetData>
    <row r="1" spans="1:11" ht="22.5" customHeight="1">
      <c r="A1" s="178" t="s">
        <v>38</v>
      </c>
      <c r="B1" s="178"/>
      <c r="C1" s="178"/>
      <c r="D1" s="178"/>
      <c r="E1" s="178"/>
      <c r="F1" s="178"/>
      <c r="G1" s="178"/>
      <c r="H1" s="178"/>
      <c r="K1" s="18"/>
    </row>
    <row r="2" spans="1:8" ht="17.25" customHeight="1">
      <c r="A2" s="234" t="s">
        <v>151</v>
      </c>
      <c r="B2" s="234"/>
      <c r="C2" s="234"/>
      <c r="D2" s="234"/>
      <c r="E2" s="234"/>
      <c r="F2" s="234"/>
      <c r="G2" s="234"/>
      <c r="H2" s="234"/>
    </row>
    <row r="3" spans="3:8" ht="13.5" customHeight="1">
      <c r="C3" s="20"/>
      <c r="D3" s="22"/>
      <c r="G3" s="184" t="s">
        <v>40</v>
      </c>
      <c r="H3" s="184"/>
    </row>
    <row r="4" spans="1:10" ht="12.75" customHeight="1">
      <c r="A4" s="54">
        <v>1</v>
      </c>
      <c r="B4" s="27">
        <v>15</v>
      </c>
      <c r="C4" s="28" t="s">
        <v>152</v>
      </c>
      <c r="E4" s="20"/>
      <c r="F4" s="20"/>
      <c r="G4" s="34"/>
      <c r="H4" s="154"/>
      <c r="J4" s="18"/>
    </row>
    <row r="5" spans="1:10" ht="12.75" customHeight="1">
      <c r="A5" s="54"/>
      <c r="C5" s="20"/>
      <c r="D5" s="181">
        <v>89</v>
      </c>
      <c r="E5" s="32" t="s">
        <v>86</v>
      </c>
      <c r="F5" s="20"/>
      <c r="G5" s="34"/>
      <c r="H5" s="155"/>
      <c r="J5" s="18"/>
    </row>
    <row r="6" spans="1:8" ht="12.75" customHeight="1">
      <c r="A6" s="54">
        <v>2</v>
      </c>
      <c r="B6" s="27" t="s">
        <v>44</v>
      </c>
      <c r="C6" s="35" t="s">
        <v>45</v>
      </c>
      <c r="D6" s="182"/>
      <c r="E6" s="36" t="s">
        <v>44</v>
      </c>
      <c r="F6" s="20"/>
      <c r="G6" s="20"/>
      <c r="H6" s="33"/>
    </row>
    <row r="7" spans="1:8" ht="12.75" customHeight="1">
      <c r="A7" s="54"/>
      <c r="C7" s="20"/>
      <c r="D7" s="38"/>
      <c r="E7" s="183">
        <v>121</v>
      </c>
      <c r="F7" s="40" t="s">
        <v>86</v>
      </c>
      <c r="G7" s="20"/>
      <c r="H7" s="33"/>
    </row>
    <row r="8" spans="1:8" ht="12.75" customHeight="1">
      <c r="A8" s="54">
        <v>3</v>
      </c>
      <c r="B8" s="27">
        <v>28</v>
      </c>
      <c r="C8" s="35" t="s">
        <v>153</v>
      </c>
      <c r="D8" s="38"/>
      <c r="E8" s="183"/>
      <c r="F8" s="36" t="s">
        <v>154</v>
      </c>
      <c r="G8" s="53"/>
      <c r="H8" s="33"/>
    </row>
    <row r="9" spans="1:8" ht="12.75" customHeight="1">
      <c r="A9" s="54"/>
      <c r="C9" s="20"/>
      <c r="D9" s="181">
        <v>90</v>
      </c>
      <c r="E9" s="32" t="s">
        <v>59</v>
      </c>
      <c r="F9" s="141"/>
      <c r="G9" s="53"/>
      <c r="H9" s="33"/>
    </row>
    <row r="10" spans="1:8" ht="12.75" customHeight="1">
      <c r="A10" s="54">
        <v>4</v>
      </c>
      <c r="B10" s="27">
        <v>26</v>
      </c>
      <c r="C10" s="35" t="s">
        <v>155</v>
      </c>
      <c r="D10" s="182"/>
      <c r="E10" s="42" t="s">
        <v>156</v>
      </c>
      <c r="F10" s="54"/>
      <c r="G10" s="53"/>
      <c r="H10" s="33"/>
    </row>
    <row r="11" spans="1:8" ht="12.75" customHeight="1">
      <c r="A11" s="54"/>
      <c r="C11" s="20"/>
      <c r="D11" s="38"/>
      <c r="E11" s="43"/>
      <c r="F11" s="183">
        <v>137</v>
      </c>
      <c r="G11" s="141" t="s">
        <v>86</v>
      </c>
      <c r="H11" s="33"/>
    </row>
    <row r="12" spans="1:8" ht="12.75" customHeight="1">
      <c r="A12" s="54">
        <v>5</v>
      </c>
      <c r="B12" s="27">
        <v>77</v>
      </c>
      <c r="C12" s="35" t="s">
        <v>157</v>
      </c>
      <c r="D12" s="38"/>
      <c r="E12" s="43"/>
      <c r="F12" s="183"/>
      <c r="G12" s="145" t="s">
        <v>158</v>
      </c>
      <c r="H12" s="37"/>
    </row>
    <row r="13" spans="1:8" ht="12.75" customHeight="1">
      <c r="A13" s="54"/>
      <c r="C13" s="20"/>
      <c r="D13" s="181">
        <v>91</v>
      </c>
      <c r="E13" s="32" t="s">
        <v>159</v>
      </c>
      <c r="F13" s="54"/>
      <c r="G13" s="61"/>
      <c r="H13" s="37"/>
    </row>
    <row r="14" spans="1:8" ht="12.75" customHeight="1">
      <c r="A14" s="54">
        <v>6</v>
      </c>
      <c r="B14" s="27" t="s">
        <v>44</v>
      </c>
      <c r="C14" s="35" t="s">
        <v>45</v>
      </c>
      <c r="D14" s="182"/>
      <c r="E14" s="36" t="s">
        <v>44</v>
      </c>
      <c r="F14" s="141"/>
      <c r="G14" s="61"/>
      <c r="H14" s="37"/>
    </row>
    <row r="15" spans="1:13" ht="12.75" customHeight="1">
      <c r="A15" s="54"/>
      <c r="C15" s="20"/>
      <c r="D15" s="38"/>
      <c r="E15" s="183">
        <v>122</v>
      </c>
      <c r="F15" s="41" t="s">
        <v>160</v>
      </c>
      <c r="G15" s="61"/>
      <c r="H15" s="37"/>
      <c r="M15" s="156"/>
    </row>
    <row r="16" spans="1:8" ht="12.75" customHeight="1">
      <c r="A16" s="54">
        <v>7</v>
      </c>
      <c r="B16" s="27" t="s">
        <v>44</v>
      </c>
      <c r="C16" s="35" t="s">
        <v>45</v>
      </c>
      <c r="D16" s="45"/>
      <c r="E16" s="183"/>
      <c r="F16" s="145" t="s">
        <v>161</v>
      </c>
      <c r="G16" s="26"/>
      <c r="H16" s="37"/>
    </row>
    <row r="17" spans="1:8" ht="12.75" customHeight="1">
      <c r="A17" s="54"/>
      <c r="B17" s="21" t="s">
        <v>37</v>
      </c>
      <c r="C17" s="50"/>
      <c r="D17" s="181">
        <v>92</v>
      </c>
      <c r="E17" s="32" t="s">
        <v>160</v>
      </c>
      <c r="F17" s="157"/>
      <c r="G17" s="26"/>
      <c r="H17" s="37"/>
    </row>
    <row r="18" spans="1:8" ht="12.75" customHeight="1">
      <c r="A18" s="54">
        <v>8</v>
      </c>
      <c r="B18" s="27">
        <v>45</v>
      </c>
      <c r="C18" s="35" t="s">
        <v>162</v>
      </c>
      <c r="D18" s="182"/>
      <c r="E18" s="42" t="s">
        <v>44</v>
      </c>
      <c r="F18" s="54"/>
      <c r="G18" s="26"/>
      <c r="H18" s="37"/>
    </row>
    <row r="19" spans="1:8" ht="12.75" customHeight="1">
      <c r="A19" s="54"/>
      <c r="C19" s="26"/>
      <c r="D19" s="49"/>
      <c r="E19" s="67"/>
      <c r="F19" s="54"/>
      <c r="G19" s="243">
        <v>145</v>
      </c>
      <c r="H19" s="39" t="s">
        <v>86</v>
      </c>
    </row>
    <row r="20" spans="1:9" ht="12.75" customHeight="1">
      <c r="A20" s="54">
        <v>9</v>
      </c>
      <c r="B20" s="65">
        <v>78</v>
      </c>
      <c r="C20" s="26" t="s">
        <v>163</v>
      </c>
      <c r="D20" s="49"/>
      <c r="E20" s="43"/>
      <c r="F20" s="67"/>
      <c r="G20" s="243"/>
      <c r="H20" s="39" t="s">
        <v>164</v>
      </c>
      <c r="I20" s="67"/>
    </row>
    <row r="21" spans="1:9" ht="12.75" customHeight="1">
      <c r="A21" s="54"/>
      <c r="C21" s="26"/>
      <c r="D21" s="244">
        <v>93</v>
      </c>
      <c r="E21" s="54" t="s">
        <v>165</v>
      </c>
      <c r="F21" s="26"/>
      <c r="G21" s="39"/>
      <c r="H21" s="37"/>
      <c r="I21" s="67"/>
    </row>
    <row r="22" spans="1:9" ht="12.75" customHeight="1">
      <c r="A22" s="54">
        <v>10</v>
      </c>
      <c r="B22" s="65" t="s">
        <v>44</v>
      </c>
      <c r="C22" s="26" t="s">
        <v>45</v>
      </c>
      <c r="D22" s="244"/>
      <c r="E22" s="54" t="s">
        <v>44</v>
      </c>
      <c r="F22" s="26"/>
      <c r="G22" s="39"/>
      <c r="H22" s="37"/>
      <c r="I22" s="67"/>
    </row>
    <row r="23" spans="1:9" ht="12.75" customHeight="1">
      <c r="A23" s="54"/>
      <c r="C23" s="26"/>
      <c r="D23" s="51"/>
      <c r="E23" s="243">
        <v>123</v>
      </c>
      <c r="F23" s="54" t="s">
        <v>134</v>
      </c>
      <c r="G23" s="39"/>
      <c r="H23" s="37"/>
      <c r="I23" s="67"/>
    </row>
    <row r="24" spans="1:9" ht="12.75" customHeight="1">
      <c r="A24" s="54">
        <v>11</v>
      </c>
      <c r="B24" s="65" t="s">
        <v>44</v>
      </c>
      <c r="C24" s="26" t="s">
        <v>45</v>
      </c>
      <c r="D24" s="51"/>
      <c r="E24" s="243"/>
      <c r="F24" s="54" t="s">
        <v>166</v>
      </c>
      <c r="G24" s="26"/>
      <c r="H24" s="37"/>
      <c r="I24" s="67"/>
    </row>
    <row r="25" spans="1:9" ht="12.75" customHeight="1">
      <c r="A25" s="54"/>
      <c r="C25" s="26"/>
      <c r="D25" s="244">
        <v>94</v>
      </c>
      <c r="E25" s="54" t="s">
        <v>134</v>
      </c>
      <c r="F25" s="26"/>
      <c r="G25" s="26"/>
      <c r="H25" s="37"/>
      <c r="I25" s="67"/>
    </row>
    <row r="26" spans="1:9" ht="12.75" customHeight="1">
      <c r="A26" s="54">
        <v>12</v>
      </c>
      <c r="B26" s="65">
        <v>36</v>
      </c>
      <c r="C26" s="26" t="s">
        <v>167</v>
      </c>
      <c r="D26" s="244"/>
      <c r="E26" s="54" t="s">
        <v>44</v>
      </c>
      <c r="F26" s="26"/>
      <c r="G26" s="26"/>
      <c r="H26" s="37"/>
      <c r="I26" s="67"/>
    </row>
    <row r="27" spans="1:9" ht="12.75" customHeight="1">
      <c r="A27" s="54"/>
      <c r="C27" s="26"/>
      <c r="D27" s="51"/>
      <c r="E27" s="54"/>
      <c r="F27" s="243">
        <v>138</v>
      </c>
      <c r="G27" s="54" t="s">
        <v>109</v>
      </c>
      <c r="H27" s="37"/>
      <c r="I27" s="67"/>
    </row>
    <row r="28" spans="1:9" ht="12.75" customHeight="1">
      <c r="A28" s="54">
        <v>13</v>
      </c>
      <c r="B28" s="65">
        <v>29</v>
      </c>
      <c r="C28" s="26" t="s">
        <v>168</v>
      </c>
      <c r="D28" s="49"/>
      <c r="E28" s="26"/>
      <c r="F28" s="243"/>
      <c r="G28" s="54" t="s">
        <v>169</v>
      </c>
      <c r="H28" s="48"/>
      <c r="I28" s="67"/>
    </row>
    <row r="29" spans="1:9" ht="12.75" customHeight="1">
      <c r="A29" s="54"/>
      <c r="C29" s="67"/>
      <c r="D29" s="244">
        <v>95</v>
      </c>
      <c r="E29" s="54" t="s">
        <v>62</v>
      </c>
      <c r="F29" s="43"/>
      <c r="G29" s="26"/>
      <c r="H29" s="39"/>
      <c r="I29" s="67"/>
    </row>
    <row r="30" spans="1:9" ht="12.75" customHeight="1">
      <c r="A30" s="54">
        <v>14</v>
      </c>
      <c r="B30" s="65" t="s">
        <v>44</v>
      </c>
      <c r="C30" s="26" t="s">
        <v>45</v>
      </c>
      <c r="D30" s="244"/>
      <c r="E30" s="54" t="s">
        <v>44</v>
      </c>
      <c r="F30" s="43"/>
      <c r="G30" s="26"/>
      <c r="H30" s="39"/>
      <c r="I30" s="67"/>
    </row>
    <row r="31" spans="1:9" ht="12.75" customHeight="1">
      <c r="A31" s="54"/>
      <c r="C31" s="26"/>
      <c r="D31" s="49"/>
      <c r="E31" s="243">
        <v>124</v>
      </c>
      <c r="F31" s="54" t="s">
        <v>109</v>
      </c>
      <c r="G31" s="26"/>
      <c r="H31" s="39"/>
      <c r="I31" s="67"/>
    </row>
    <row r="32" spans="1:9" ht="12.75" customHeight="1">
      <c r="A32" s="54">
        <v>15</v>
      </c>
      <c r="B32" s="65" t="s">
        <v>44</v>
      </c>
      <c r="C32" s="26" t="s">
        <v>45</v>
      </c>
      <c r="D32" s="49"/>
      <c r="E32" s="243"/>
      <c r="F32" s="54" t="s">
        <v>170</v>
      </c>
      <c r="G32" s="26"/>
      <c r="H32" s="58"/>
      <c r="I32" s="67"/>
    </row>
    <row r="33" spans="1:9" ht="12.75" customHeight="1">
      <c r="A33" s="54"/>
      <c r="C33" s="26"/>
      <c r="D33" s="244">
        <v>96</v>
      </c>
      <c r="E33" s="54" t="s">
        <v>109</v>
      </c>
      <c r="F33" s="43"/>
      <c r="G33" s="26"/>
      <c r="H33" s="39"/>
      <c r="I33" s="67"/>
    </row>
    <row r="34" spans="1:9" ht="12.75" customHeight="1">
      <c r="A34" s="54">
        <v>16</v>
      </c>
      <c r="B34" s="65">
        <v>24</v>
      </c>
      <c r="C34" s="37" t="s">
        <v>171</v>
      </c>
      <c r="D34" s="244"/>
      <c r="E34" s="54" t="s">
        <v>44</v>
      </c>
      <c r="F34" s="43"/>
      <c r="G34" s="26"/>
      <c r="H34" s="39"/>
      <c r="I34" s="67"/>
    </row>
    <row r="35" spans="1:9" ht="15.75" customHeight="1">
      <c r="A35" s="54"/>
      <c r="B35" s="26"/>
      <c r="C35" s="23"/>
      <c r="D35" s="23"/>
      <c r="E35" s="23"/>
      <c r="F35" s="44"/>
      <c r="G35" s="247">
        <v>149</v>
      </c>
      <c r="H35" s="158" t="s">
        <v>86</v>
      </c>
      <c r="I35" s="67"/>
    </row>
    <row r="36" spans="1:9" ht="12.75" customHeight="1">
      <c r="A36" s="54">
        <v>17</v>
      </c>
      <c r="B36" s="65">
        <v>37</v>
      </c>
      <c r="C36" s="37" t="s">
        <v>172</v>
      </c>
      <c r="D36" s="159"/>
      <c r="E36" s="23"/>
      <c r="F36" s="46"/>
      <c r="G36" s="247"/>
      <c r="H36" s="160" t="s">
        <v>173</v>
      </c>
      <c r="I36" s="67"/>
    </row>
    <row r="37" spans="1:9" ht="12.75" customHeight="1">
      <c r="A37" s="54"/>
      <c r="B37" s="26"/>
      <c r="C37" s="46"/>
      <c r="D37" s="245">
        <v>97</v>
      </c>
      <c r="E37" s="39" t="s">
        <v>174</v>
      </c>
      <c r="F37" s="46"/>
      <c r="G37" s="39"/>
      <c r="H37" s="39"/>
      <c r="I37" s="67"/>
    </row>
    <row r="38" spans="1:9" ht="12.75" customHeight="1">
      <c r="A38" s="54">
        <v>18</v>
      </c>
      <c r="B38" s="48" t="s">
        <v>44</v>
      </c>
      <c r="C38" s="37" t="s">
        <v>45</v>
      </c>
      <c r="D38" s="245"/>
      <c r="E38" s="39" t="s">
        <v>44</v>
      </c>
      <c r="F38" s="44"/>
      <c r="G38" s="39"/>
      <c r="H38" s="39"/>
      <c r="I38" s="67"/>
    </row>
    <row r="39" spans="1:9" ht="12.75" customHeight="1">
      <c r="A39" s="54"/>
      <c r="B39" s="26"/>
      <c r="C39" s="46"/>
      <c r="D39" s="46"/>
      <c r="E39" s="180">
        <v>125</v>
      </c>
      <c r="F39" s="39" t="s">
        <v>129</v>
      </c>
      <c r="G39" s="39"/>
      <c r="H39" s="39"/>
      <c r="I39" s="67"/>
    </row>
    <row r="40" spans="1:9" ht="12.75" customHeight="1">
      <c r="A40" s="54">
        <v>19</v>
      </c>
      <c r="B40" s="48" t="s">
        <v>44</v>
      </c>
      <c r="C40" s="37" t="s">
        <v>45</v>
      </c>
      <c r="D40" s="161"/>
      <c r="E40" s="180"/>
      <c r="F40" s="39" t="s">
        <v>175</v>
      </c>
      <c r="G40" s="39"/>
      <c r="H40" s="39"/>
      <c r="I40" s="67"/>
    </row>
    <row r="41" spans="1:9" ht="12.75" customHeight="1">
      <c r="A41" s="54"/>
      <c r="B41" s="26"/>
      <c r="C41" s="37"/>
      <c r="D41" s="245">
        <v>98</v>
      </c>
      <c r="E41" s="39" t="s">
        <v>129</v>
      </c>
      <c r="F41" s="44"/>
      <c r="G41" s="39"/>
      <c r="H41" s="39"/>
      <c r="I41" s="67"/>
    </row>
    <row r="42" spans="1:9" ht="12.75" customHeight="1">
      <c r="A42" s="54">
        <v>20</v>
      </c>
      <c r="B42" s="48">
        <v>13</v>
      </c>
      <c r="C42" s="37" t="s">
        <v>176</v>
      </c>
      <c r="D42" s="245"/>
      <c r="E42" s="39" t="s">
        <v>44</v>
      </c>
      <c r="F42" s="44"/>
      <c r="G42" s="39"/>
      <c r="H42" s="39"/>
      <c r="I42" s="67"/>
    </row>
    <row r="43" spans="1:9" ht="12.75" customHeight="1">
      <c r="A43" s="54"/>
      <c r="B43" s="26"/>
      <c r="C43" s="37"/>
      <c r="D43" s="161"/>
      <c r="E43" s="37"/>
      <c r="F43" s="180">
        <v>139</v>
      </c>
      <c r="G43" s="39" t="s">
        <v>129</v>
      </c>
      <c r="H43" s="39"/>
      <c r="I43" s="67"/>
    </row>
    <row r="44" spans="1:9" ht="12.75" customHeight="1">
      <c r="A44" s="54">
        <v>21</v>
      </c>
      <c r="B44" s="48">
        <v>81</v>
      </c>
      <c r="C44" s="37" t="s">
        <v>177</v>
      </c>
      <c r="D44" s="161"/>
      <c r="E44" s="37"/>
      <c r="F44" s="180"/>
      <c r="G44" s="39" t="s">
        <v>178</v>
      </c>
      <c r="H44" s="39"/>
      <c r="I44" s="67"/>
    </row>
    <row r="45" spans="1:9" ht="12.75" customHeight="1">
      <c r="A45" s="54"/>
      <c r="B45" s="26"/>
      <c r="C45" s="37"/>
      <c r="D45" s="245">
        <v>99</v>
      </c>
      <c r="E45" s="39" t="s">
        <v>179</v>
      </c>
      <c r="F45" s="44"/>
      <c r="G45" s="39"/>
      <c r="H45" s="39"/>
      <c r="I45" s="67"/>
    </row>
    <row r="46" spans="1:9" ht="12.75" customHeight="1">
      <c r="A46" s="54">
        <v>22</v>
      </c>
      <c r="B46" s="48" t="s">
        <v>44</v>
      </c>
      <c r="C46" s="37" t="s">
        <v>45</v>
      </c>
      <c r="D46" s="245"/>
      <c r="E46" s="39" t="s">
        <v>44</v>
      </c>
      <c r="F46" s="44"/>
      <c r="G46" s="39"/>
      <c r="H46" s="39"/>
      <c r="I46" s="67"/>
    </row>
    <row r="47" spans="1:9" ht="12.75" customHeight="1">
      <c r="A47" s="54"/>
      <c r="B47" s="26"/>
      <c r="C47" s="37"/>
      <c r="D47" s="161"/>
      <c r="E47" s="180">
        <v>126</v>
      </c>
      <c r="F47" s="39" t="s">
        <v>116</v>
      </c>
      <c r="G47" s="39"/>
      <c r="H47" s="39"/>
      <c r="I47" s="67"/>
    </row>
    <row r="48" spans="1:9" ht="12.75" customHeight="1">
      <c r="A48" s="54">
        <v>23</v>
      </c>
      <c r="B48" s="48" t="s">
        <v>44</v>
      </c>
      <c r="C48" s="37" t="s">
        <v>45</v>
      </c>
      <c r="D48" s="161"/>
      <c r="E48" s="180"/>
      <c r="F48" s="39" t="s">
        <v>180</v>
      </c>
      <c r="G48" s="39"/>
      <c r="H48" s="39"/>
      <c r="I48" s="67"/>
    </row>
    <row r="49" spans="1:9" ht="12.75" customHeight="1">
      <c r="A49" s="54"/>
      <c r="B49" s="26"/>
      <c r="C49" s="37"/>
      <c r="D49" s="245">
        <v>100</v>
      </c>
      <c r="E49" s="39" t="s">
        <v>116</v>
      </c>
      <c r="F49" s="44"/>
      <c r="G49" s="39"/>
      <c r="H49" s="39"/>
      <c r="I49" s="67"/>
    </row>
    <row r="50" spans="1:9" ht="12.75" customHeight="1">
      <c r="A50" s="54">
        <v>24</v>
      </c>
      <c r="B50" s="48">
        <v>38</v>
      </c>
      <c r="C50" s="37" t="s">
        <v>181</v>
      </c>
      <c r="D50" s="245"/>
      <c r="E50" s="39" t="s">
        <v>44</v>
      </c>
      <c r="F50" s="44"/>
      <c r="G50" s="39"/>
      <c r="H50" s="39"/>
      <c r="I50" s="67"/>
    </row>
    <row r="51" spans="1:9" ht="12.75" customHeight="1">
      <c r="A51" s="54"/>
      <c r="B51" s="26"/>
      <c r="C51" s="37"/>
      <c r="D51" s="161"/>
      <c r="E51" s="37"/>
      <c r="F51" s="44"/>
      <c r="G51" s="180">
        <v>146</v>
      </c>
      <c r="H51" s="39" t="s">
        <v>182</v>
      </c>
      <c r="I51" s="67"/>
    </row>
    <row r="52" spans="1:8" ht="12.75" customHeight="1">
      <c r="A52" s="54">
        <v>25</v>
      </c>
      <c r="B52" s="48">
        <v>33</v>
      </c>
      <c r="C52" s="37" t="s">
        <v>183</v>
      </c>
      <c r="D52" s="161"/>
      <c r="E52" s="37"/>
      <c r="F52" s="44"/>
      <c r="G52" s="180"/>
      <c r="H52" s="39" t="s">
        <v>184</v>
      </c>
    </row>
    <row r="53" spans="1:8" ht="12.75" customHeight="1">
      <c r="A53" s="54"/>
      <c r="B53" s="26"/>
      <c r="C53" s="37"/>
      <c r="D53" s="245">
        <v>101</v>
      </c>
      <c r="E53" s="39" t="s">
        <v>142</v>
      </c>
      <c r="F53" s="44"/>
      <c r="G53" s="39"/>
      <c r="H53" s="39"/>
    </row>
    <row r="54" spans="1:8" ht="12.75" customHeight="1">
      <c r="A54" s="54">
        <v>26</v>
      </c>
      <c r="B54" s="48" t="s">
        <v>44</v>
      </c>
      <c r="C54" s="37" t="s">
        <v>45</v>
      </c>
      <c r="D54" s="245"/>
      <c r="E54" s="39" t="s">
        <v>44</v>
      </c>
      <c r="F54" s="44"/>
      <c r="G54" s="39"/>
      <c r="H54" s="39"/>
    </row>
    <row r="55" spans="1:8" ht="12.75" customHeight="1">
      <c r="A55" s="54"/>
      <c r="B55" s="26"/>
      <c r="C55" s="37"/>
      <c r="D55" s="161"/>
      <c r="E55" s="180">
        <v>127</v>
      </c>
      <c r="F55" s="39" t="s">
        <v>185</v>
      </c>
      <c r="G55" s="39"/>
      <c r="H55" s="39"/>
    </row>
    <row r="56" spans="1:8" ht="12.75" customHeight="1">
      <c r="A56" s="54">
        <v>27</v>
      </c>
      <c r="B56" s="48" t="s">
        <v>44</v>
      </c>
      <c r="C56" s="37" t="s">
        <v>45</v>
      </c>
      <c r="D56" s="161"/>
      <c r="E56" s="180"/>
      <c r="F56" s="39" t="s">
        <v>186</v>
      </c>
      <c r="G56" s="39"/>
      <c r="H56" s="39"/>
    </row>
    <row r="57" spans="1:8" ht="12.75" customHeight="1">
      <c r="A57" s="54"/>
      <c r="B57" s="26"/>
      <c r="C57" s="37"/>
      <c r="D57" s="245">
        <v>102</v>
      </c>
      <c r="E57" s="39" t="s">
        <v>185</v>
      </c>
      <c r="F57" s="44"/>
      <c r="G57" s="39"/>
      <c r="H57" s="39"/>
    </row>
    <row r="58" spans="1:8" ht="12.75" customHeight="1">
      <c r="A58" s="54">
        <v>28</v>
      </c>
      <c r="B58" s="48">
        <v>58</v>
      </c>
      <c r="C58" s="37" t="s">
        <v>187</v>
      </c>
      <c r="D58" s="245"/>
      <c r="E58" s="39" t="s">
        <v>44</v>
      </c>
      <c r="F58" s="44"/>
      <c r="G58" s="39"/>
      <c r="H58" s="39"/>
    </row>
    <row r="59" spans="1:8" ht="12.75" customHeight="1">
      <c r="A59" s="54"/>
      <c r="B59" s="26"/>
      <c r="C59" s="37"/>
      <c r="D59" s="161"/>
      <c r="E59" s="37"/>
      <c r="F59" s="180">
        <v>140</v>
      </c>
      <c r="G59" s="39" t="s">
        <v>182</v>
      </c>
      <c r="H59" s="39"/>
    </row>
    <row r="60" spans="1:8" ht="12.75" customHeight="1">
      <c r="A60" s="54">
        <v>29</v>
      </c>
      <c r="B60" s="48">
        <v>41</v>
      </c>
      <c r="C60" s="37" t="s">
        <v>188</v>
      </c>
      <c r="D60" s="161"/>
      <c r="E60" s="37"/>
      <c r="F60" s="180"/>
      <c r="G60" s="39" t="s">
        <v>189</v>
      </c>
      <c r="H60" s="39"/>
    </row>
    <row r="61" spans="1:8" ht="12.75" customHeight="1">
      <c r="A61" s="54"/>
      <c r="B61" s="26"/>
      <c r="C61" s="37"/>
      <c r="D61" s="245">
        <v>103</v>
      </c>
      <c r="E61" s="39" t="s">
        <v>190</v>
      </c>
      <c r="F61" s="44"/>
      <c r="G61" s="39"/>
      <c r="H61" s="39"/>
    </row>
    <row r="62" spans="1:8" ht="12.75" customHeight="1">
      <c r="A62" s="54">
        <v>30</v>
      </c>
      <c r="B62" s="48">
        <v>59</v>
      </c>
      <c r="C62" s="37" t="s">
        <v>191</v>
      </c>
      <c r="D62" s="245"/>
      <c r="E62" s="39" t="s">
        <v>192</v>
      </c>
      <c r="F62" s="44"/>
      <c r="G62" s="39"/>
      <c r="H62" s="39"/>
    </row>
    <row r="63" spans="1:8" ht="12.75" customHeight="1">
      <c r="A63" s="54"/>
      <c r="B63" s="26"/>
      <c r="C63" s="37"/>
      <c r="D63" s="161"/>
      <c r="E63" s="180">
        <v>128</v>
      </c>
      <c r="F63" s="39" t="s">
        <v>182</v>
      </c>
      <c r="G63" s="39"/>
      <c r="H63" s="39"/>
    </row>
    <row r="64" spans="1:8" ht="12.75" customHeight="1">
      <c r="A64" s="54">
        <v>31</v>
      </c>
      <c r="B64" s="48" t="s">
        <v>44</v>
      </c>
      <c r="C64" s="37" t="s">
        <v>45</v>
      </c>
      <c r="D64" s="161"/>
      <c r="E64" s="180"/>
      <c r="F64" s="39" t="s">
        <v>193</v>
      </c>
      <c r="G64" s="39"/>
      <c r="H64" s="39"/>
    </row>
    <row r="65" spans="1:8" ht="12.75" customHeight="1">
      <c r="A65" s="54"/>
      <c r="B65" s="26"/>
      <c r="C65" s="37"/>
      <c r="D65" s="245">
        <v>104</v>
      </c>
      <c r="E65" s="39" t="s">
        <v>182</v>
      </c>
      <c r="F65" s="44"/>
      <c r="G65" s="39"/>
      <c r="H65" s="39"/>
    </row>
    <row r="66" spans="1:8" ht="12.75" customHeight="1">
      <c r="A66" s="54">
        <v>32</v>
      </c>
      <c r="B66" s="48">
        <v>22</v>
      </c>
      <c r="C66" s="37" t="s">
        <v>194</v>
      </c>
      <c r="D66" s="245"/>
      <c r="E66" s="46" t="s">
        <v>44</v>
      </c>
      <c r="F66" s="44"/>
      <c r="G66" s="39"/>
      <c r="H66" s="39"/>
    </row>
    <row r="67" spans="1:8" ht="25.5">
      <c r="A67" s="242" t="s">
        <v>38</v>
      </c>
      <c r="B67" s="242"/>
      <c r="C67" s="242"/>
      <c r="D67" s="242"/>
      <c r="E67" s="242"/>
      <c r="F67" s="242"/>
      <c r="G67" s="242"/>
      <c r="H67" s="242"/>
    </row>
    <row r="68" spans="1:8" ht="17.25" customHeight="1">
      <c r="A68" s="234" t="s">
        <v>151</v>
      </c>
      <c r="B68" s="234"/>
      <c r="C68" s="234"/>
      <c r="D68" s="234"/>
      <c r="E68" s="234"/>
      <c r="F68" s="234"/>
      <c r="G68" s="234"/>
      <c r="H68" s="234"/>
    </row>
    <row r="69" spans="3:8" ht="15.75">
      <c r="C69" s="20"/>
      <c r="D69" s="22"/>
      <c r="H69" s="60" t="s">
        <v>40</v>
      </c>
    </row>
    <row r="70" spans="1:7" ht="13.5">
      <c r="A70" s="54">
        <v>33</v>
      </c>
      <c r="B70" s="65">
        <v>19</v>
      </c>
      <c r="C70" s="37" t="s">
        <v>195</v>
      </c>
      <c r="D70" s="26"/>
      <c r="E70" s="26"/>
      <c r="F70" s="26"/>
      <c r="G70" s="162"/>
    </row>
    <row r="71" spans="1:7" ht="13.5">
      <c r="A71" s="54"/>
      <c r="C71" s="20"/>
      <c r="D71" s="244">
        <v>105</v>
      </c>
      <c r="E71" s="54" t="s">
        <v>103</v>
      </c>
      <c r="F71" s="26"/>
      <c r="G71" s="162"/>
    </row>
    <row r="72" spans="1:7" ht="12.75">
      <c r="A72" s="54">
        <v>34</v>
      </c>
      <c r="B72" s="65" t="s">
        <v>44</v>
      </c>
      <c r="C72" s="26" t="s">
        <v>45</v>
      </c>
      <c r="D72" s="244"/>
      <c r="E72" s="54" t="s">
        <v>44</v>
      </c>
      <c r="F72" s="26"/>
      <c r="G72" s="26"/>
    </row>
    <row r="73" spans="1:7" ht="12.75">
      <c r="A73" s="54"/>
      <c r="C73" s="20"/>
      <c r="D73" s="49"/>
      <c r="E73" s="243">
        <v>129</v>
      </c>
      <c r="F73" s="54" t="s">
        <v>103</v>
      </c>
      <c r="G73" s="26"/>
    </row>
    <row r="74" spans="1:7" ht="12.75">
      <c r="A74" s="54">
        <v>35</v>
      </c>
      <c r="B74" s="65">
        <v>27</v>
      </c>
      <c r="C74" s="26" t="s">
        <v>196</v>
      </c>
      <c r="D74" s="49"/>
      <c r="E74" s="243"/>
      <c r="F74" s="54" t="s">
        <v>197</v>
      </c>
      <c r="G74" s="37"/>
    </row>
    <row r="75" spans="1:7" ht="12.75">
      <c r="A75" s="54"/>
      <c r="C75" s="20"/>
      <c r="D75" s="244">
        <v>106</v>
      </c>
      <c r="E75" s="54" t="s">
        <v>89</v>
      </c>
      <c r="F75" s="54"/>
      <c r="G75" s="37"/>
    </row>
    <row r="76" spans="1:7" ht="12.75">
      <c r="A76" s="54">
        <v>36</v>
      </c>
      <c r="B76" s="65">
        <v>83</v>
      </c>
      <c r="C76" s="26" t="s">
        <v>198</v>
      </c>
      <c r="D76" s="244"/>
      <c r="E76" s="54" t="s">
        <v>199</v>
      </c>
      <c r="F76" s="54"/>
      <c r="G76" s="37"/>
    </row>
    <row r="77" spans="1:7" ht="12.75">
      <c r="A77" s="54"/>
      <c r="C77" s="20"/>
      <c r="D77" s="49"/>
      <c r="E77" s="43"/>
      <c r="F77" s="243">
        <v>141</v>
      </c>
      <c r="G77" s="54" t="s">
        <v>103</v>
      </c>
    </row>
    <row r="78" spans="1:8" ht="12.75">
      <c r="A78" s="54">
        <v>37</v>
      </c>
      <c r="B78" s="65">
        <v>31</v>
      </c>
      <c r="C78" s="26" t="s">
        <v>200</v>
      </c>
      <c r="D78" s="49"/>
      <c r="E78" s="43"/>
      <c r="F78" s="243"/>
      <c r="G78" s="54" t="s">
        <v>201</v>
      </c>
      <c r="H78" s="46"/>
    </row>
    <row r="79" spans="1:8" ht="12.75">
      <c r="A79" s="54"/>
      <c r="C79" s="20"/>
      <c r="D79" s="244">
        <v>107</v>
      </c>
      <c r="E79" s="54" t="s">
        <v>81</v>
      </c>
      <c r="F79" s="54"/>
      <c r="G79" s="39"/>
      <c r="H79" s="46"/>
    </row>
    <row r="80" spans="1:8" ht="12.75">
      <c r="A80" s="54">
        <v>38</v>
      </c>
      <c r="B80" s="65" t="s">
        <v>44</v>
      </c>
      <c r="C80" s="26" t="s">
        <v>45</v>
      </c>
      <c r="D80" s="244"/>
      <c r="E80" s="54" t="s">
        <v>44</v>
      </c>
      <c r="F80" s="54"/>
      <c r="G80" s="39"/>
      <c r="H80" s="46"/>
    </row>
    <row r="81" spans="1:8" ht="12.75">
      <c r="A81" s="54"/>
      <c r="C81" s="20"/>
      <c r="D81" s="49"/>
      <c r="E81" s="243">
        <v>130</v>
      </c>
      <c r="F81" s="54" t="s">
        <v>81</v>
      </c>
      <c r="G81" s="39"/>
      <c r="H81" s="46"/>
    </row>
    <row r="82" spans="1:8" ht="12.75">
      <c r="A82" s="54">
        <v>39</v>
      </c>
      <c r="B82" s="65" t="s">
        <v>44</v>
      </c>
      <c r="C82" s="26" t="s">
        <v>45</v>
      </c>
      <c r="D82" s="49"/>
      <c r="E82" s="243"/>
      <c r="F82" s="54" t="s">
        <v>202</v>
      </c>
      <c r="G82" s="26"/>
      <c r="H82" s="46"/>
    </row>
    <row r="83" spans="1:8" ht="12.75">
      <c r="A83" s="54"/>
      <c r="C83" s="20"/>
      <c r="D83" s="244">
        <v>108</v>
      </c>
      <c r="E83" s="54" t="s">
        <v>119</v>
      </c>
      <c r="F83" s="67"/>
      <c r="G83" s="26"/>
      <c r="H83" s="37"/>
    </row>
    <row r="84" spans="1:8" ht="12.75">
      <c r="A84" s="54">
        <v>40</v>
      </c>
      <c r="B84" s="65">
        <v>79</v>
      </c>
      <c r="C84" s="26" t="s">
        <v>203</v>
      </c>
      <c r="D84" s="244"/>
      <c r="E84" s="54" t="s">
        <v>44</v>
      </c>
      <c r="F84" s="54"/>
      <c r="G84" s="26"/>
      <c r="H84" s="37"/>
    </row>
    <row r="85" spans="1:8" ht="12.75">
      <c r="A85" s="54"/>
      <c r="C85" s="20"/>
      <c r="D85" s="49"/>
      <c r="E85" s="67"/>
      <c r="F85" s="54"/>
      <c r="G85" s="243">
        <v>147</v>
      </c>
      <c r="H85" s="39" t="s">
        <v>103</v>
      </c>
    </row>
    <row r="86" spans="1:8" ht="12.75">
      <c r="A86" s="54">
        <v>41</v>
      </c>
      <c r="B86" s="65">
        <v>23</v>
      </c>
      <c r="C86" s="26" t="s">
        <v>204</v>
      </c>
      <c r="D86" s="49"/>
      <c r="E86" s="43"/>
      <c r="F86" s="67"/>
      <c r="G86" s="243"/>
      <c r="H86" s="39" t="s">
        <v>205</v>
      </c>
    </row>
    <row r="87" spans="1:8" ht="12.75">
      <c r="A87" s="54"/>
      <c r="C87" s="26"/>
      <c r="D87" s="244">
        <v>109</v>
      </c>
      <c r="E87" s="54" t="s">
        <v>206</v>
      </c>
      <c r="F87" s="26"/>
      <c r="G87" s="39"/>
      <c r="H87" s="37"/>
    </row>
    <row r="88" spans="1:8" ht="12.75">
      <c r="A88" s="54">
        <v>42</v>
      </c>
      <c r="B88" s="65" t="s">
        <v>44</v>
      </c>
      <c r="C88" s="26" t="s">
        <v>45</v>
      </c>
      <c r="D88" s="244"/>
      <c r="E88" s="54" t="s">
        <v>44</v>
      </c>
      <c r="F88" s="26"/>
      <c r="G88" s="39"/>
      <c r="H88" s="37"/>
    </row>
    <row r="89" spans="1:8" ht="12.75">
      <c r="A89" s="54"/>
      <c r="C89" s="26"/>
      <c r="D89" s="51"/>
      <c r="E89" s="243">
        <v>131</v>
      </c>
      <c r="F89" s="54" t="s">
        <v>206</v>
      </c>
      <c r="G89" s="39"/>
      <c r="H89" s="46"/>
    </row>
    <row r="90" spans="1:8" ht="12.75">
      <c r="A90" s="54">
        <v>43</v>
      </c>
      <c r="B90" s="65" t="s">
        <v>44</v>
      </c>
      <c r="C90" s="26" t="s">
        <v>45</v>
      </c>
      <c r="D90" s="51"/>
      <c r="E90" s="243"/>
      <c r="F90" s="54" t="s">
        <v>207</v>
      </c>
      <c r="G90" s="26"/>
      <c r="H90" s="46"/>
    </row>
    <row r="91" spans="1:8" ht="12.75">
      <c r="A91" s="54"/>
      <c r="C91" s="26"/>
      <c r="D91" s="244">
        <v>110</v>
      </c>
      <c r="E91" s="54" t="s">
        <v>208</v>
      </c>
      <c r="F91" s="26"/>
      <c r="G91" s="26"/>
      <c r="H91" s="46"/>
    </row>
    <row r="92" spans="1:8" ht="12.75">
      <c r="A92" s="54">
        <v>44</v>
      </c>
      <c r="B92" s="65">
        <v>54</v>
      </c>
      <c r="C92" s="26" t="s">
        <v>209</v>
      </c>
      <c r="D92" s="244"/>
      <c r="E92" s="54" t="s">
        <v>44</v>
      </c>
      <c r="F92" s="26"/>
      <c r="G92" s="26"/>
      <c r="H92" s="46"/>
    </row>
    <row r="93" spans="1:8" ht="12.75">
      <c r="A93" s="54"/>
      <c r="C93" s="26"/>
      <c r="D93" s="51"/>
      <c r="E93" s="54"/>
      <c r="F93" s="243">
        <v>142</v>
      </c>
      <c r="G93" s="54" t="s">
        <v>206</v>
      </c>
      <c r="H93" s="46"/>
    </row>
    <row r="94" spans="1:8" ht="12.75">
      <c r="A94" s="54">
        <v>45</v>
      </c>
      <c r="B94" s="65">
        <v>62</v>
      </c>
      <c r="C94" s="26" t="s">
        <v>210</v>
      </c>
      <c r="D94" s="49"/>
      <c r="E94" s="26"/>
      <c r="F94" s="243"/>
      <c r="G94" s="54" t="s">
        <v>211</v>
      </c>
      <c r="H94" s="46"/>
    </row>
    <row r="95" spans="1:8" ht="12.75">
      <c r="A95" s="54"/>
      <c r="C95" s="67"/>
      <c r="D95" s="244">
        <v>111</v>
      </c>
      <c r="E95" s="54" t="s">
        <v>212</v>
      </c>
      <c r="F95" s="43"/>
      <c r="G95" s="26"/>
      <c r="H95" s="46"/>
    </row>
    <row r="96" spans="1:8" ht="12.75">
      <c r="A96" s="54">
        <v>46</v>
      </c>
      <c r="B96" s="65" t="s">
        <v>44</v>
      </c>
      <c r="C96" s="26" t="s">
        <v>45</v>
      </c>
      <c r="D96" s="244"/>
      <c r="E96" s="54" t="s">
        <v>44</v>
      </c>
      <c r="F96" s="43"/>
      <c r="G96" s="26"/>
      <c r="H96" s="46"/>
    </row>
    <row r="97" spans="1:8" ht="12.75">
      <c r="A97" s="54"/>
      <c r="C97" s="26"/>
      <c r="D97" s="49"/>
      <c r="E97" s="243">
        <v>132</v>
      </c>
      <c r="F97" s="54" t="s">
        <v>212</v>
      </c>
      <c r="G97" s="26"/>
      <c r="H97" s="46"/>
    </row>
    <row r="98" spans="1:8" ht="12.75">
      <c r="A98" s="54">
        <v>47</v>
      </c>
      <c r="B98" s="65" t="s">
        <v>44</v>
      </c>
      <c r="C98" s="26" t="s">
        <v>45</v>
      </c>
      <c r="D98" s="49"/>
      <c r="E98" s="243"/>
      <c r="F98" s="54" t="s">
        <v>213</v>
      </c>
      <c r="G98" s="26"/>
      <c r="H98" s="46"/>
    </row>
    <row r="99" spans="1:8" ht="12.75">
      <c r="A99" s="54"/>
      <c r="C99" s="26"/>
      <c r="D99" s="244">
        <v>112</v>
      </c>
      <c r="E99" s="54" t="s">
        <v>214</v>
      </c>
      <c r="F99" s="43"/>
      <c r="G99" s="26"/>
      <c r="H99" s="46"/>
    </row>
    <row r="100" spans="1:8" ht="12.75">
      <c r="A100" s="54">
        <v>48</v>
      </c>
      <c r="B100" s="65">
        <v>80</v>
      </c>
      <c r="C100" s="37" t="s">
        <v>215</v>
      </c>
      <c r="D100" s="244"/>
      <c r="E100" s="54" t="s">
        <v>44</v>
      </c>
      <c r="F100" s="43"/>
      <c r="G100" s="26"/>
      <c r="H100" s="46"/>
    </row>
    <row r="101" spans="1:8" ht="12.75">
      <c r="A101" s="54"/>
      <c r="B101" s="26"/>
      <c r="D101" s="67"/>
      <c r="E101" s="67"/>
      <c r="F101" s="43"/>
      <c r="G101" s="246">
        <v>150</v>
      </c>
      <c r="H101" s="48" t="s">
        <v>103</v>
      </c>
    </row>
    <row r="102" spans="1:8" ht="12.75">
      <c r="A102" s="54">
        <v>49</v>
      </c>
      <c r="B102" s="65">
        <v>21</v>
      </c>
      <c r="C102" s="37" t="s">
        <v>216</v>
      </c>
      <c r="D102" s="49"/>
      <c r="E102" s="67"/>
      <c r="F102" s="67"/>
      <c r="G102" s="246"/>
      <c r="H102" s="163" t="s">
        <v>217</v>
      </c>
    </row>
    <row r="103" spans="1:8" ht="12.75">
      <c r="A103" s="54"/>
      <c r="B103" s="26"/>
      <c r="C103" s="67"/>
      <c r="D103" s="244">
        <v>137</v>
      </c>
      <c r="E103" s="54" t="s">
        <v>52</v>
      </c>
      <c r="F103" s="67"/>
      <c r="G103" s="39"/>
      <c r="H103" s="46"/>
    </row>
    <row r="104" spans="1:8" ht="12.75">
      <c r="A104" s="54">
        <v>50</v>
      </c>
      <c r="B104" s="65" t="s">
        <v>44</v>
      </c>
      <c r="C104" s="26" t="s">
        <v>45</v>
      </c>
      <c r="D104" s="244"/>
      <c r="E104" s="54" t="s">
        <v>44</v>
      </c>
      <c r="F104" s="43"/>
      <c r="G104" s="39"/>
      <c r="H104" s="46"/>
    </row>
    <row r="105" spans="1:8" ht="12.75">
      <c r="A105" s="54"/>
      <c r="B105" s="26"/>
      <c r="D105" s="67"/>
      <c r="E105" s="243">
        <v>133</v>
      </c>
      <c r="F105" s="54" t="s">
        <v>145</v>
      </c>
      <c r="G105" s="39"/>
      <c r="H105" s="46"/>
    </row>
    <row r="106" spans="1:8" ht="12.75">
      <c r="A106" s="54">
        <v>51</v>
      </c>
      <c r="B106" s="65" t="s">
        <v>44</v>
      </c>
      <c r="C106" s="26" t="s">
        <v>45</v>
      </c>
      <c r="D106" s="51"/>
      <c r="E106" s="243"/>
      <c r="F106" s="54" t="s">
        <v>218</v>
      </c>
      <c r="G106" s="39"/>
      <c r="H106" s="46"/>
    </row>
    <row r="107" spans="1:8" ht="12.75">
      <c r="A107" s="54"/>
      <c r="B107" s="26"/>
      <c r="C107" s="26"/>
      <c r="D107" s="244">
        <v>114</v>
      </c>
      <c r="E107" s="54" t="s">
        <v>145</v>
      </c>
      <c r="F107" s="43"/>
      <c r="G107" s="39"/>
      <c r="H107" s="46"/>
    </row>
    <row r="108" spans="1:8" ht="12.75">
      <c r="A108" s="54">
        <v>52</v>
      </c>
      <c r="B108" s="65">
        <v>34</v>
      </c>
      <c r="C108" s="26" t="s">
        <v>219</v>
      </c>
      <c r="D108" s="244"/>
      <c r="E108" s="54" t="s">
        <v>44</v>
      </c>
      <c r="F108" s="43"/>
      <c r="G108" s="39"/>
      <c r="H108" s="46"/>
    </row>
    <row r="109" spans="1:8" ht="12.75">
      <c r="A109" s="54"/>
      <c r="B109" s="26"/>
      <c r="C109" s="26"/>
      <c r="D109" s="51"/>
      <c r="E109" s="26"/>
      <c r="F109" s="243">
        <v>143</v>
      </c>
      <c r="G109" s="54" t="s">
        <v>95</v>
      </c>
      <c r="H109" s="46"/>
    </row>
    <row r="110" spans="1:8" ht="12.75">
      <c r="A110" s="54">
        <v>53</v>
      </c>
      <c r="B110" s="65">
        <v>50</v>
      </c>
      <c r="C110" s="26" t="s">
        <v>220</v>
      </c>
      <c r="D110" s="51"/>
      <c r="E110" s="26"/>
      <c r="F110" s="243"/>
      <c r="G110" s="54" t="s">
        <v>221</v>
      </c>
      <c r="H110" s="46"/>
    </row>
    <row r="111" spans="1:8" ht="12.75">
      <c r="A111" s="54"/>
      <c r="B111" s="26"/>
      <c r="C111" s="26"/>
      <c r="D111" s="244">
        <v>115</v>
      </c>
      <c r="E111" s="54" t="s">
        <v>137</v>
      </c>
      <c r="F111" s="43"/>
      <c r="G111" s="39"/>
      <c r="H111" s="46"/>
    </row>
    <row r="112" spans="1:8" ht="12.75">
      <c r="A112" s="54">
        <v>54</v>
      </c>
      <c r="B112" s="65" t="s">
        <v>44</v>
      </c>
      <c r="C112" s="26" t="s">
        <v>45</v>
      </c>
      <c r="D112" s="244"/>
      <c r="E112" s="54" t="s">
        <v>44</v>
      </c>
      <c r="F112" s="43"/>
      <c r="G112" s="39"/>
      <c r="H112" s="46"/>
    </row>
    <row r="113" spans="1:8" ht="12.75">
      <c r="A113" s="54"/>
      <c r="B113" s="26"/>
      <c r="C113" s="26"/>
      <c r="D113" s="51"/>
      <c r="E113" s="243">
        <v>134</v>
      </c>
      <c r="F113" s="54" t="s">
        <v>95</v>
      </c>
      <c r="G113" s="39"/>
      <c r="H113" s="46"/>
    </row>
    <row r="114" spans="1:8" ht="12.75">
      <c r="A114" s="54">
        <v>55</v>
      </c>
      <c r="B114" s="65" t="s">
        <v>44</v>
      </c>
      <c r="C114" s="26" t="s">
        <v>45</v>
      </c>
      <c r="D114" s="51"/>
      <c r="E114" s="243"/>
      <c r="F114" s="54" t="s">
        <v>222</v>
      </c>
      <c r="G114" s="39"/>
      <c r="H114" s="46"/>
    </row>
    <row r="115" spans="1:8" ht="12.75">
      <c r="A115" s="54"/>
      <c r="B115" s="26"/>
      <c r="C115" s="26"/>
      <c r="D115" s="244">
        <v>116</v>
      </c>
      <c r="E115" s="54" t="s">
        <v>95</v>
      </c>
      <c r="F115" s="43"/>
      <c r="G115" s="39"/>
      <c r="H115" s="37"/>
    </row>
    <row r="116" spans="1:8" ht="12.75">
      <c r="A116" s="54">
        <v>56</v>
      </c>
      <c r="B116" s="65">
        <v>20</v>
      </c>
      <c r="C116" s="26" t="s">
        <v>223</v>
      </c>
      <c r="D116" s="244"/>
      <c r="E116" s="54" t="s">
        <v>44</v>
      </c>
      <c r="F116" s="43"/>
      <c r="G116" s="39"/>
      <c r="H116" s="37"/>
    </row>
    <row r="117" spans="1:8" ht="12.75">
      <c r="A117" s="54"/>
      <c r="B117" s="26"/>
      <c r="C117" s="26"/>
      <c r="D117" s="51"/>
      <c r="E117" s="26"/>
      <c r="F117" s="43"/>
      <c r="G117" s="243">
        <v>148</v>
      </c>
      <c r="H117" s="39" t="s">
        <v>95</v>
      </c>
    </row>
    <row r="118" spans="1:8" ht="12.75">
      <c r="A118" s="54">
        <v>57</v>
      </c>
      <c r="B118" s="65">
        <v>30</v>
      </c>
      <c r="C118" s="26" t="s">
        <v>224</v>
      </c>
      <c r="D118" s="51"/>
      <c r="E118" s="26"/>
      <c r="F118" s="43"/>
      <c r="G118" s="243"/>
      <c r="H118" s="39" t="s">
        <v>225</v>
      </c>
    </row>
    <row r="119" spans="1:8" ht="12.75">
      <c r="A119" s="54"/>
      <c r="B119" s="26"/>
      <c r="C119" s="26"/>
      <c r="D119" s="244">
        <v>117</v>
      </c>
      <c r="E119" s="54" t="s">
        <v>226</v>
      </c>
      <c r="F119" s="43"/>
      <c r="G119" s="39"/>
      <c r="H119" s="37"/>
    </row>
    <row r="120" spans="1:8" ht="12.75">
      <c r="A120" s="54">
        <v>58</v>
      </c>
      <c r="B120" s="65" t="s">
        <v>44</v>
      </c>
      <c r="C120" s="26" t="s">
        <v>45</v>
      </c>
      <c r="D120" s="244"/>
      <c r="E120" s="54" t="s">
        <v>44</v>
      </c>
      <c r="F120" s="43"/>
      <c r="G120" s="39"/>
      <c r="H120" s="46"/>
    </row>
    <row r="121" spans="1:8" ht="12.75">
      <c r="A121" s="54"/>
      <c r="B121" s="26"/>
      <c r="C121" s="26"/>
      <c r="D121" s="51"/>
      <c r="E121" s="243">
        <v>135</v>
      </c>
      <c r="F121" s="54" t="s">
        <v>226</v>
      </c>
      <c r="G121" s="39"/>
      <c r="H121" s="46"/>
    </row>
    <row r="122" spans="1:8" ht="12.75">
      <c r="A122" s="54">
        <v>59</v>
      </c>
      <c r="B122" s="65" t="s">
        <v>44</v>
      </c>
      <c r="C122" s="26" t="s">
        <v>45</v>
      </c>
      <c r="D122" s="51"/>
      <c r="E122" s="243"/>
      <c r="F122" s="54" t="s">
        <v>227</v>
      </c>
      <c r="G122" s="39"/>
      <c r="H122" s="46"/>
    </row>
    <row r="123" spans="1:8" ht="12.75">
      <c r="A123" s="54"/>
      <c r="B123" s="26"/>
      <c r="C123" s="26"/>
      <c r="D123" s="244">
        <v>118</v>
      </c>
      <c r="E123" s="54" t="s">
        <v>228</v>
      </c>
      <c r="F123" s="43"/>
      <c r="G123" s="39"/>
      <c r="H123" s="46"/>
    </row>
    <row r="124" spans="1:8" ht="12.75">
      <c r="A124" s="54">
        <v>60</v>
      </c>
      <c r="B124" s="65">
        <v>43</v>
      </c>
      <c r="C124" s="26" t="s">
        <v>229</v>
      </c>
      <c r="D124" s="244"/>
      <c r="E124" s="54" t="s">
        <v>44</v>
      </c>
      <c r="F124" s="43"/>
      <c r="G124" s="39"/>
      <c r="H124" s="46"/>
    </row>
    <row r="125" spans="1:8" ht="12.75">
      <c r="A125" s="54"/>
      <c r="B125" s="26"/>
      <c r="C125" s="26"/>
      <c r="D125" s="51"/>
      <c r="E125" s="26"/>
      <c r="F125" s="243">
        <v>144</v>
      </c>
      <c r="G125" s="54" t="s">
        <v>73</v>
      </c>
      <c r="H125" s="46"/>
    </row>
    <row r="126" spans="1:8" ht="12.75">
      <c r="A126" s="54">
        <v>61</v>
      </c>
      <c r="B126" s="65">
        <v>47</v>
      </c>
      <c r="C126" s="26" t="s">
        <v>230</v>
      </c>
      <c r="D126" s="51"/>
      <c r="E126" s="26"/>
      <c r="F126" s="243"/>
      <c r="G126" s="54" t="s">
        <v>231</v>
      </c>
      <c r="H126" s="46"/>
    </row>
    <row r="127" spans="1:8" ht="12.75">
      <c r="A127" s="54"/>
      <c r="B127" s="26"/>
      <c r="C127" s="26"/>
      <c r="D127" s="244">
        <v>119</v>
      </c>
      <c r="E127" s="54" t="s">
        <v>232</v>
      </c>
      <c r="F127" s="43"/>
      <c r="G127" s="39"/>
      <c r="H127" s="46"/>
    </row>
    <row r="128" spans="1:8" ht="12.75">
      <c r="A128" s="54">
        <v>62</v>
      </c>
      <c r="B128" s="65">
        <v>61</v>
      </c>
      <c r="C128" s="26" t="s">
        <v>233</v>
      </c>
      <c r="D128" s="244"/>
      <c r="E128" s="54" t="s">
        <v>234</v>
      </c>
      <c r="F128" s="43"/>
      <c r="G128" s="39"/>
      <c r="H128" s="46"/>
    </row>
    <row r="129" spans="1:8" ht="12.75">
      <c r="A129" s="54"/>
      <c r="B129" s="26"/>
      <c r="C129" s="26"/>
      <c r="D129" s="51"/>
      <c r="E129" s="243">
        <v>136</v>
      </c>
      <c r="F129" s="54" t="s">
        <v>73</v>
      </c>
      <c r="G129" s="39"/>
      <c r="H129" s="46"/>
    </row>
    <row r="130" spans="1:8" ht="12.75">
      <c r="A130" s="54">
        <v>63</v>
      </c>
      <c r="B130" s="65" t="s">
        <v>44</v>
      </c>
      <c r="C130" s="26" t="s">
        <v>45</v>
      </c>
      <c r="D130" s="51"/>
      <c r="E130" s="243"/>
      <c r="F130" s="54" t="s">
        <v>235</v>
      </c>
      <c r="G130" s="39"/>
      <c r="H130" s="46"/>
    </row>
    <row r="131" spans="1:8" ht="12.75">
      <c r="A131" s="54"/>
      <c r="B131" s="26"/>
      <c r="C131" s="26"/>
      <c r="D131" s="244">
        <v>120</v>
      </c>
      <c r="E131" s="54" t="s">
        <v>73</v>
      </c>
      <c r="F131" s="43"/>
      <c r="G131" s="39"/>
      <c r="H131" s="46"/>
    </row>
    <row r="132" spans="1:7" ht="12.75">
      <c r="A132" s="54">
        <v>64</v>
      </c>
      <c r="B132" s="65">
        <v>18</v>
      </c>
      <c r="C132" s="37" t="s">
        <v>236</v>
      </c>
      <c r="D132" s="244"/>
      <c r="E132" s="54" t="s">
        <v>44</v>
      </c>
      <c r="F132" s="43"/>
      <c r="G132" s="39"/>
    </row>
    <row r="133" spans="1:8" ht="25.5">
      <c r="A133" s="242" t="s">
        <v>38</v>
      </c>
      <c r="B133" s="242"/>
      <c r="C133" s="242"/>
      <c r="D133" s="242"/>
      <c r="E133" s="242"/>
      <c r="F133" s="242"/>
      <c r="G133" s="242"/>
      <c r="H133" s="242"/>
    </row>
    <row r="134" spans="1:8" ht="18.75">
      <c r="A134" s="234" t="s">
        <v>38</v>
      </c>
      <c r="B134" s="234"/>
      <c r="C134" s="234"/>
      <c r="D134" s="234"/>
      <c r="E134" s="234"/>
      <c r="F134" s="234"/>
      <c r="G134" s="234"/>
      <c r="H134" s="234"/>
    </row>
    <row r="135" ht="15.75">
      <c r="H135" s="60" t="s">
        <v>40</v>
      </c>
    </row>
    <row r="136" spans="1:8" ht="12.75" customHeight="1">
      <c r="A136" s="54" t="s">
        <v>44</v>
      </c>
      <c r="B136" s="65" t="s">
        <v>44</v>
      </c>
      <c r="C136" s="37" t="s">
        <v>44</v>
      </c>
      <c r="D136" s="26"/>
      <c r="E136" s="26"/>
      <c r="F136" s="26"/>
      <c r="G136" s="162"/>
      <c r="H136" s="154"/>
    </row>
    <row r="137" spans="1:8" ht="12.75" customHeight="1">
      <c r="A137" s="54"/>
      <c r="C137" s="26"/>
      <c r="D137" s="244" t="s">
        <v>44</v>
      </c>
      <c r="E137" s="54" t="s">
        <v>44</v>
      </c>
      <c r="F137" s="26"/>
      <c r="G137" s="162"/>
      <c r="H137" s="155"/>
    </row>
    <row r="138" spans="1:8" ht="12.75" customHeight="1">
      <c r="A138" s="54" t="s">
        <v>44</v>
      </c>
      <c r="B138" s="65" t="s">
        <v>44</v>
      </c>
      <c r="C138" s="26" t="s">
        <v>44</v>
      </c>
      <c r="D138" s="244"/>
      <c r="E138" s="54" t="s">
        <v>44</v>
      </c>
      <c r="F138" s="26"/>
      <c r="G138" s="26"/>
      <c r="H138" s="33"/>
    </row>
    <row r="139" spans="1:8" ht="12.75" customHeight="1">
      <c r="A139" s="54"/>
      <c r="C139" s="26"/>
      <c r="D139" s="49"/>
      <c r="E139" s="243" t="s">
        <v>44</v>
      </c>
      <c r="F139" s="54" t="s">
        <v>44</v>
      </c>
      <c r="G139" s="26"/>
      <c r="H139" s="33"/>
    </row>
    <row r="140" spans="1:8" ht="12.75" customHeight="1">
      <c r="A140" s="54" t="s">
        <v>44</v>
      </c>
      <c r="B140" s="65" t="s">
        <v>44</v>
      </c>
      <c r="C140" s="26" t="s">
        <v>44</v>
      </c>
      <c r="D140" s="49"/>
      <c r="E140" s="243"/>
      <c r="F140" s="54" t="s">
        <v>44</v>
      </c>
      <c r="G140" s="37"/>
      <c r="H140" s="33"/>
    </row>
    <row r="141" spans="1:8" ht="12.75" customHeight="1">
      <c r="A141" s="54"/>
      <c r="C141" s="26"/>
      <c r="D141" s="244" t="s">
        <v>44</v>
      </c>
      <c r="E141" s="54" t="s">
        <v>44</v>
      </c>
      <c r="F141" s="54"/>
      <c r="G141" s="37"/>
      <c r="H141" s="33"/>
    </row>
    <row r="142" spans="1:15" ht="12.75" customHeight="1">
      <c r="A142" s="54" t="s">
        <v>44</v>
      </c>
      <c r="B142" s="65" t="s">
        <v>44</v>
      </c>
      <c r="C142" s="26" t="s">
        <v>44</v>
      </c>
      <c r="D142" s="244"/>
      <c r="E142" s="54" t="s">
        <v>44</v>
      </c>
      <c r="F142" s="54"/>
      <c r="G142" s="37"/>
      <c r="H142" s="33"/>
      <c r="K142" s="251"/>
      <c r="L142" s="164"/>
      <c r="M142" s="26"/>
      <c r="N142" s="67"/>
      <c r="O142" s="67"/>
    </row>
    <row r="143" spans="1:15" ht="12.75" customHeight="1">
      <c r="A143" s="54"/>
      <c r="C143" s="26"/>
      <c r="D143" s="49"/>
      <c r="E143" s="43"/>
      <c r="F143" s="243" t="s">
        <v>44</v>
      </c>
      <c r="G143" s="54" t="s">
        <v>44</v>
      </c>
      <c r="H143" s="37"/>
      <c r="K143" s="251"/>
      <c r="L143" s="165"/>
      <c r="M143" s="26"/>
      <c r="N143" s="67"/>
      <c r="O143" s="67"/>
    </row>
    <row r="144" spans="1:15" ht="12.75" customHeight="1">
      <c r="A144" s="54" t="s">
        <v>44</v>
      </c>
      <c r="B144" s="65" t="s">
        <v>44</v>
      </c>
      <c r="C144" s="26" t="s">
        <v>44</v>
      </c>
      <c r="D144" s="49"/>
      <c r="E144" s="43"/>
      <c r="F144" s="243"/>
      <c r="G144" s="54" t="s">
        <v>44</v>
      </c>
      <c r="H144" s="37"/>
      <c r="K144" s="165"/>
      <c r="L144" s="165"/>
      <c r="M144" s="248"/>
      <c r="N144" s="249"/>
      <c r="O144" s="249"/>
    </row>
    <row r="145" spans="1:15" ht="12.75" customHeight="1">
      <c r="A145" s="54"/>
      <c r="C145" s="26"/>
      <c r="D145" s="244" t="s">
        <v>44</v>
      </c>
      <c r="E145" s="54" t="s">
        <v>44</v>
      </c>
      <c r="F145" s="54"/>
      <c r="G145" s="39"/>
      <c r="H145" s="37"/>
      <c r="K145" s="165"/>
      <c r="L145" s="165"/>
      <c r="M145" s="248"/>
      <c r="N145" s="250"/>
      <c r="O145" s="250"/>
    </row>
    <row r="146" spans="1:15" ht="12.75" customHeight="1">
      <c r="A146" s="54" t="s">
        <v>44</v>
      </c>
      <c r="B146" s="65" t="s">
        <v>44</v>
      </c>
      <c r="C146" s="26" t="s">
        <v>44</v>
      </c>
      <c r="D146" s="244"/>
      <c r="E146" s="54" t="s">
        <v>44</v>
      </c>
      <c r="F146" s="54"/>
      <c r="G146" s="39"/>
      <c r="H146" s="37"/>
      <c r="K146" s="251"/>
      <c r="L146" s="164"/>
      <c r="M146" s="26"/>
      <c r="N146" s="166"/>
      <c r="O146" s="166"/>
    </row>
    <row r="147" spans="1:15" ht="12.75" customHeight="1">
      <c r="A147" s="151">
        <v>149</v>
      </c>
      <c r="B147" s="48"/>
      <c r="C147" s="142" t="s">
        <v>86</v>
      </c>
      <c r="D147" s="167"/>
      <c r="E147" s="180" t="s">
        <v>44</v>
      </c>
      <c r="F147" s="39" t="s">
        <v>44</v>
      </c>
      <c r="G147" s="39"/>
      <c r="H147" s="37"/>
      <c r="K147" s="251"/>
      <c r="L147" s="165"/>
      <c r="M147" s="26"/>
      <c r="N147" s="166"/>
      <c r="O147" s="166"/>
    </row>
    <row r="148" spans="1:8" ht="12.75" customHeight="1">
      <c r="A148" s="39" t="s">
        <v>44</v>
      </c>
      <c r="B148" s="48" t="s">
        <v>44</v>
      </c>
      <c r="C148" s="37" t="s">
        <v>44</v>
      </c>
      <c r="D148" s="167"/>
      <c r="E148" s="180"/>
      <c r="F148" s="39" t="s">
        <v>44</v>
      </c>
      <c r="G148" s="26"/>
      <c r="H148" s="37"/>
    </row>
    <row r="149" spans="1:8" ht="12.75" customHeight="1">
      <c r="A149" s="168">
        <v>1</v>
      </c>
      <c r="B149" s="48" t="s">
        <v>37</v>
      </c>
      <c r="C149" s="37"/>
      <c r="D149" s="245" t="s">
        <v>44</v>
      </c>
      <c r="E149" s="39" t="s">
        <v>44</v>
      </c>
      <c r="F149" s="46"/>
      <c r="G149" s="26"/>
      <c r="H149" s="37"/>
    </row>
    <row r="150" spans="1:8" ht="12.75" customHeight="1">
      <c r="A150" s="39" t="s">
        <v>44</v>
      </c>
      <c r="B150" s="48" t="s">
        <v>44</v>
      </c>
      <c r="C150" s="37" t="s">
        <v>44</v>
      </c>
      <c r="D150" s="245"/>
      <c r="E150" s="39" t="s">
        <v>44</v>
      </c>
      <c r="F150" s="39"/>
      <c r="G150" s="26"/>
      <c r="H150" s="37"/>
    </row>
    <row r="151" spans="1:8" ht="12.75" customHeight="1">
      <c r="A151" s="39"/>
      <c r="B151" s="48"/>
      <c r="C151" s="37"/>
      <c r="D151" s="251">
        <v>151</v>
      </c>
      <c r="E151" s="252" t="s">
        <v>103</v>
      </c>
      <c r="F151" s="252"/>
      <c r="G151" s="243" t="s">
        <v>44</v>
      </c>
      <c r="H151" s="39" t="s">
        <v>44</v>
      </c>
    </row>
    <row r="152" spans="1:8" ht="12.75" customHeight="1">
      <c r="A152" s="39" t="s">
        <v>44</v>
      </c>
      <c r="B152" s="48" t="s">
        <v>44</v>
      </c>
      <c r="C152" s="37" t="s">
        <v>44</v>
      </c>
      <c r="D152" s="251"/>
      <c r="E152" s="241" t="s">
        <v>237</v>
      </c>
      <c r="F152" s="241"/>
      <c r="G152" s="243"/>
      <c r="H152" s="39" t="s">
        <v>44</v>
      </c>
    </row>
    <row r="153" spans="1:8" ht="12.75" customHeight="1">
      <c r="A153" s="39"/>
      <c r="B153" s="48"/>
      <c r="C153" s="37"/>
      <c r="D153" s="245" t="s">
        <v>44</v>
      </c>
      <c r="E153" s="39" t="s">
        <v>44</v>
      </c>
      <c r="F153" s="37"/>
      <c r="G153" s="39"/>
      <c r="H153" s="37"/>
    </row>
    <row r="154" spans="1:8" ht="12.75" customHeight="1">
      <c r="A154" s="39" t="s">
        <v>44</v>
      </c>
      <c r="B154" s="48" t="s">
        <v>44</v>
      </c>
      <c r="C154" s="37" t="s">
        <v>44</v>
      </c>
      <c r="D154" s="245"/>
      <c r="E154" s="39" t="s">
        <v>44</v>
      </c>
      <c r="F154" s="37"/>
      <c r="G154" s="39"/>
      <c r="H154" s="37"/>
    </row>
    <row r="155" spans="1:8" ht="12.75" customHeight="1">
      <c r="A155" s="151">
        <v>150</v>
      </c>
      <c r="B155" s="48"/>
      <c r="C155" s="142" t="s">
        <v>103</v>
      </c>
      <c r="D155" s="161"/>
      <c r="E155" s="180" t="s">
        <v>44</v>
      </c>
      <c r="F155" s="39" t="s">
        <v>44</v>
      </c>
      <c r="G155" s="39"/>
      <c r="H155" s="37"/>
    </row>
    <row r="156" spans="1:8" ht="12.75" customHeight="1">
      <c r="A156" s="39" t="s">
        <v>44</v>
      </c>
      <c r="B156" s="48" t="s">
        <v>44</v>
      </c>
      <c r="C156" s="37" t="s">
        <v>44</v>
      </c>
      <c r="D156" s="161"/>
      <c r="E156" s="180"/>
      <c r="F156" s="39" t="s">
        <v>44</v>
      </c>
      <c r="G156" s="26"/>
      <c r="H156" s="37"/>
    </row>
    <row r="157" spans="1:8" ht="12.75" customHeight="1">
      <c r="A157" s="54"/>
      <c r="C157" s="26"/>
      <c r="D157" s="244" t="s">
        <v>44</v>
      </c>
      <c r="E157" s="54" t="s">
        <v>44</v>
      </c>
      <c r="F157" s="26"/>
      <c r="G157" s="26"/>
      <c r="H157" s="37"/>
    </row>
    <row r="158" spans="1:8" ht="12.75" customHeight="1">
      <c r="A158" s="54" t="s">
        <v>44</v>
      </c>
      <c r="B158" s="65" t="s">
        <v>44</v>
      </c>
      <c r="C158" s="26" t="s">
        <v>44</v>
      </c>
      <c r="D158" s="244"/>
      <c r="E158" s="54" t="s">
        <v>44</v>
      </c>
      <c r="F158" s="26"/>
      <c r="G158" s="26"/>
      <c r="H158" s="37"/>
    </row>
    <row r="159" spans="1:8" ht="12.75" customHeight="1">
      <c r="A159" s="54"/>
      <c r="C159" s="26"/>
      <c r="D159" s="51"/>
      <c r="E159" s="54"/>
      <c r="F159" s="43" t="s">
        <v>44</v>
      </c>
      <c r="G159" s="54" t="s">
        <v>44</v>
      </c>
      <c r="H159" s="37"/>
    </row>
  </sheetData>
  <sheetProtection password="CF48" sheet="1" objects="1" scenarios="1" deleteColumns="0" deleteRows="0"/>
  <mergeCells count="88">
    <mergeCell ref="D157:D158"/>
    <mergeCell ref="G3:H3"/>
    <mergeCell ref="D149:D150"/>
    <mergeCell ref="G151:G152"/>
    <mergeCell ref="D153:D154"/>
    <mergeCell ref="E155:E156"/>
    <mergeCell ref="D151:D152"/>
    <mergeCell ref="E151:F151"/>
    <mergeCell ref="E152:F152"/>
    <mergeCell ref="K146:K147"/>
    <mergeCell ref="D137:D138"/>
    <mergeCell ref="E139:E140"/>
    <mergeCell ref="D141:D142"/>
    <mergeCell ref="F143:F144"/>
    <mergeCell ref="D145:D146"/>
    <mergeCell ref="K142:K143"/>
    <mergeCell ref="E55:E56"/>
    <mergeCell ref="E73:E74"/>
    <mergeCell ref="D75:D76"/>
    <mergeCell ref="D65:D66"/>
    <mergeCell ref="M144:M145"/>
    <mergeCell ref="N144:O144"/>
    <mergeCell ref="N145:O145"/>
    <mergeCell ref="A134:H134"/>
    <mergeCell ref="D103:D104"/>
    <mergeCell ref="D107:D108"/>
    <mergeCell ref="F109:F110"/>
    <mergeCell ref="D83:D84"/>
    <mergeCell ref="D87:D88"/>
    <mergeCell ref="E89:E90"/>
    <mergeCell ref="D95:D96"/>
    <mergeCell ref="F93:F94"/>
    <mergeCell ref="A2:H2"/>
    <mergeCell ref="G35:G36"/>
    <mergeCell ref="G19:G20"/>
    <mergeCell ref="E47:E48"/>
    <mergeCell ref="E39:E40"/>
    <mergeCell ref="D41:D42"/>
    <mergeCell ref="F43:F44"/>
    <mergeCell ref="F27:F28"/>
    <mergeCell ref="F77:F78"/>
    <mergeCell ref="D79:D80"/>
    <mergeCell ref="D99:D100"/>
    <mergeCell ref="D91:D92"/>
    <mergeCell ref="D49:D50"/>
    <mergeCell ref="D45:D46"/>
    <mergeCell ref="A68:H68"/>
    <mergeCell ref="G51:G52"/>
    <mergeCell ref="D53:D54"/>
    <mergeCell ref="E81:E82"/>
    <mergeCell ref="F59:F60"/>
    <mergeCell ref="D61:D62"/>
    <mergeCell ref="E63:E64"/>
    <mergeCell ref="D57:D58"/>
    <mergeCell ref="D71:D72"/>
    <mergeCell ref="G117:G118"/>
    <mergeCell ref="G101:G102"/>
    <mergeCell ref="G85:G86"/>
    <mergeCell ref="E97:E98"/>
    <mergeCell ref="E105:E106"/>
    <mergeCell ref="D29:D30"/>
    <mergeCell ref="F11:F12"/>
    <mergeCell ref="D9:D10"/>
    <mergeCell ref="D5:D6"/>
    <mergeCell ref="D25:D26"/>
    <mergeCell ref="D21:D22"/>
    <mergeCell ref="D17:D18"/>
    <mergeCell ref="D13:D14"/>
    <mergeCell ref="D111:D112"/>
    <mergeCell ref="E113:E114"/>
    <mergeCell ref="D115:D116"/>
    <mergeCell ref="D119:D120"/>
    <mergeCell ref="E7:E8"/>
    <mergeCell ref="E31:E32"/>
    <mergeCell ref="E23:E24"/>
    <mergeCell ref="E15:E16"/>
    <mergeCell ref="D37:D38"/>
    <mergeCell ref="D33:D34"/>
    <mergeCell ref="A1:H1"/>
    <mergeCell ref="A67:H67"/>
    <mergeCell ref="E147:E148"/>
    <mergeCell ref="A133:H133"/>
    <mergeCell ref="E129:E130"/>
    <mergeCell ref="D131:D132"/>
    <mergeCell ref="E121:E122"/>
    <mergeCell ref="D123:D124"/>
    <mergeCell ref="D127:D128"/>
    <mergeCell ref="F125:F126"/>
  </mergeCells>
  <conditionalFormatting sqref="G11">
    <cfRule type="expression" priority="1" dxfId="599" stopIfTrue="1">
      <formula>$F$11=63</formula>
    </cfRule>
    <cfRule type="expression" priority="2" dxfId="599" stopIfTrue="1">
      <formula>$F$11=95</formula>
    </cfRule>
  </conditionalFormatting>
  <conditionalFormatting sqref="H19">
    <cfRule type="expression" priority="3" dxfId="599" stopIfTrue="1">
      <formula>$G$19=127</formula>
    </cfRule>
    <cfRule type="expression" priority="4" dxfId="599" stopIfTrue="1">
      <formula>$G$19=87</formula>
    </cfRule>
    <cfRule type="expression" priority="5" dxfId="599" stopIfTrue="1">
      <formula>$G$19=119</formula>
    </cfRule>
  </conditionalFormatting>
  <conditionalFormatting sqref="B20 B22 B24 B26 B28 B30 B32 B34">
    <cfRule type="expression" priority="6" dxfId="83" stopIfTrue="1">
      <formula>$A$20=9</formula>
    </cfRule>
  </conditionalFormatting>
  <conditionalFormatting sqref="C20:D20 C22 C26 C34 C30 C32:D32 C28:D28 C24:D24 E21 F23">
    <cfRule type="expression" priority="7" dxfId="595" stopIfTrue="1">
      <formula>$A$20=9</formula>
    </cfRule>
  </conditionalFormatting>
  <conditionalFormatting sqref="D21:D22 D25:D26 D29:D30 D33:D34 E25 E33 F31 G27">
    <cfRule type="expression" priority="8" dxfId="596" stopIfTrue="1">
      <formula>$A$20=9</formula>
    </cfRule>
  </conditionalFormatting>
  <conditionalFormatting sqref="E22:E24 E30:E32 F24:F30 G12:G26">
    <cfRule type="expression" priority="9" dxfId="593" stopIfTrue="1">
      <formula>$A$20=9</formula>
    </cfRule>
  </conditionalFormatting>
  <conditionalFormatting sqref="E29">
    <cfRule type="expression" priority="10" dxfId="619" stopIfTrue="1">
      <formula>$A$20=9</formula>
    </cfRule>
  </conditionalFormatting>
  <conditionalFormatting sqref="B36 B38 B40 B42 B44 B46 B48 B50 B52 B54 B56 B58 B60 B62 B64 B66">
    <cfRule type="expression" priority="11" dxfId="83" stopIfTrue="1">
      <formula>$A$36=17</formula>
    </cfRule>
  </conditionalFormatting>
  <conditionalFormatting sqref="C38 C42 C46 C50 C54 C58 C62 C66 C36:D36 C40:D40 C44:D44 C48:D48 C52:D52 C56:D56 C60:D60 C64:D64 E37 E45 E53 E61 G43">
    <cfRule type="expression" priority="12" dxfId="595" stopIfTrue="1">
      <formula>$A$36=17</formula>
    </cfRule>
  </conditionalFormatting>
  <conditionalFormatting sqref="D37:D38 D41:D42 D45:D46 D49:D50 D53:D54 D57:D58 D61:D62 D65:D66 E41 E49 E57 E65 F47 F63 G59 H51">
    <cfRule type="expression" priority="13" dxfId="596" stopIfTrue="1">
      <formula>$A$36=17</formula>
    </cfRule>
  </conditionalFormatting>
  <conditionalFormatting sqref="E38:E40 E46:E48 E54:E56 E62:E64 F40:F46 F56:F62 G44:G58 H21:H34 H37:H50">
    <cfRule type="expression" priority="14" dxfId="593" stopIfTrue="1">
      <formula>$A$36=17</formula>
    </cfRule>
  </conditionalFormatting>
  <conditionalFormatting sqref="F39 F55">
    <cfRule type="expression" priority="15" dxfId="619" stopIfTrue="1">
      <formula>$A$36=17</formula>
    </cfRule>
  </conditionalFormatting>
  <conditionalFormatting sqref="H20 H36">
    <cfRule type="expression" priority="16" dxfId="620" stopIfTrue="1">
      <formula>$A$36=17</formula>
    </cfRule>
  </conditionalFormatting>
  <conditionalFormatting sqref="I35">
    <cfRule type="expression" priority="17" dxfId="591" stopIfTrue="1">
      <formula>$A$36=17</formula>
    </cfRule>
  </conditionalFormatting>
  <conditionalFormatting sqref="B70 B72 B74 B76 B78 B80 B82 B84 B86 B88 B90 B92 B94 B96 B98 B100 B102 B104 B106 B108 B110 B112 B114 B116 B118 B120 B122 B124 B126 B128 B130 B132">
    <cfRule type="expression" priority="18" dxfId="83"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19" dxfId="595" stopIfTrue="1">
      <formula>$A$70=33</formula>
    </cfRule>
  </conditionalFormatting>
  <conditionalFormatting sqref="E72:E74 E80:E82 E88:E90 E96:E98 E104:E106 E112:E114 E120:E122 E128:E130 F122:F128 G110:G124 F106:F112 F90:F96 G78:G92 F74:F80 H86:H100 H102:H116">
    <cfRule type="expression" priority="20" dxfId="593" stopIfTrue="1">
      <formula>$A$70=33</formula>
    </cfRule>
  </conditionalFormatting>
  <conditionalFormatting sqref="D71:D72 D75:D76 D79:D80 D83:D84 D87:D88 D91:D92 D95:D96 D99:D100 D103:D104 D107:D108 D111:D112 D115:D116 D119:D120 D123:D124 D127:D128 D131:D132 E75 E83 E91 E99 E107 E115 E123 E131 F129 F81 F113 G125 F97 G93 H101 H117">
    <cfRule type="expression" priority="21" dxfId="596" stopIfTrue="1">
      <formula>$A$70=33</formula>
    </cfRule>
  </conditionalFormatting>
  <conditionalFormatting sqref="F121">
    <cfRule type="expression" priority="22" dxfId="619" stopIfTrue="1">
      <formula>$A$70=33</formula>
    </cfRule>
  </conditionalFormatting>
  <conditionalFormatting sqref="B136 B138 B140 B142 B144 B146 B148 B150 B152 B154 B156 B158">
    <cfRule type="expression" priority="23" dxfId="83" stopIfTrue="1">
      <formula>$A$136=65</formula>
    </cfRule>
  </conditionalFormatting>
  <conditionalFormatting sqref="C136:D136 C138 E137 F139 G143 C140:D140 C142 C144:D144 C146 E145 C152 C150 E153 F155 C154 C156:D156 C158 C148">
    <cfRule type="expression" priority="24" dxfId="634" stopIfTrue="1">
      <formula>$A$136=65</formula>
    </cfRule>
  </conditionalFormatting>
  <conditionalFormatting sqref="D137:D138 D141:D142 D145:D146 D157:D158">
    <cfRule type="expression" priority="25" dxfId="596" stopIfTrue="1">
      <formula>$A$136=65</formula>
    </cfRule>
  </conditionalFormatting>
  <conditionalFormatting sqref="E141 E149 F147 E157 G159">
    <cfRule type="expression" priority="26" dxfId="630" stopIfTrue="1">
      <formula>$A$136=65</formula>
    </cfRule>
  </conditionalFormatting>
  <conditionalFormatting sqref="E138:E140 E146:E148 E154:E156 F140:F146 G144:G158 F156:F159 H153:H159">
    <cfRule type="expression" priority="27" dxfId="593" stopIfTrue="1">
      <formula>$A$136=65</formula>
    </cfRule>
  </conditionalFormatting>
  <conditionalFormatting sqref="H152">
    <cfRule type="expression" priority="28" dxfId="620" stopIfTrue="1">
      <formula>$A$136=65</formula>
    </cfRule>
  </conditionalFormatting>
  <conditionalFormatting sqref="A67:H67">
    <cfRule type="expression" priority="29" dxfId="78" stopIfTrue="1">
      <formula>$A$70=33</formula>
    </cfRule>
  </conditionalFormatting>
  <conditionalFormatting sqref="D147 B147 B155">
    <cfRule type="expression" priority="30" dxfId="595" stopIfTrue="1">
      <formula>$A$149=1</formula>
    </cfRule>
  </conditionalFormatting>
  <conditionalFormatting sqref="D155">
    <cfRule type="expression" priority="31" dxfId="596" stopIfTrue="1">
      <formula>$A$149=1</formula>
    </cfRule>
  </conditionalFormatting>
  <conditionalFormatting sqref="E151:F151">
    <cfRule type="expression" priority="32" dxfId="599" stopIfTrue="1">
      <formula>$A$149=1</formula>
    </cfRule>
  </conditionalFormatting>
  <conditionalFormatting sqref="D149:D150 D153:D154">
    <cfRule type="expression" priority="33" dxfId="593" stopIfTrue="1">
      <formula>$A$149=1</formula>
    </cfRule>
    <cfRule type="expression" priority="34" dxfId="596" stopIfTrue="1">
      <formula>$A$136=65</formula>
    </cfRule>
  </conditionalFormatting>
  <conditionalFormatting sqref="D151:D152 D148">
    <cfRule type="expression" priority="35" dxfId="593" stopIfTrue="1">
      <formula>$A$149=1</formula>
    </cfRule>
    <cfRule type="expression" priority="36" dxfId="595" stopIfTrue="1">
      <formula>$A$136=65</formula>
    </cfRule>
  </conditionalFormatting>
  <conditionalFormatting sqref="A133:H133">
    <cfRule type="expression" priority="37" dxfId="78" stopIfTrue="1">
      <formula>$A$136=65</formula>
    </cfRule>
    <cfRule type="expression" priority="38" dxfId="78" stopIfTrue="1">
      <formula>$A$132=64</formula>
    </cfRule>
  </conditionalFormatting>
  <conditionalFormatting sqref="H35">
    <cfRule type="expression" priority="39" dxfId="621" stopIfTrue="1">
      <formula>$G$35=111</formula>
    </cfRule>
    <cfRule type="expression" priority="40" dxfId="599" stopIfTrue="1">
      <formula>$G$35=143</formula>
    </cfRule>
    <cfRule type="expression" priority="41" dxfId="599" stopIfTrue="1">
      <formula>$G$35=175</formula>
    </cfRule>
  </conditionalFormatting>
  <conditionalFormatting sqref="C155 C147">
    <cfRule type="expression" priority="42" dxfId="618" stopIfTrue="1">
      <formula>$A$149=1</formula>
    </cfRule>
  </conditionalFormatting>
  <printOptions horizontalCentered="1" verticalCentered="1"/>
  <pageMargins left="0" right="0" top="0" bottom="0.3937007874015748" header="0" footer="0"/>
  <pageSetup fitToHeight="0" horizontalDpi="300" verticalDpi="300" orientation="portrait" paperSize="9" scale="93" r:id="rId2"/>
  <rowBreaks count="2" manualBreakCount="2">
    <brk id="66" max="8" man="1"/>
    <brk id="132" max="8" man="1"/>
  </rowBreaks>
  <colBreaks count="1" manualBreakCount="1">
    <brk id="8" max="312" man="1"/>
  </colBreaks>
  <drawing r:id="rId1"/>
</worksheet>
</file>

<file path=xl/worksheets/sheet12.xml><?xml version="1.0" encoding="utf-8"?>
<worksheet xmlns="http://schemas.openxmlformats.org/spreadsheetml/2006/main" xmlns:r="http://schemas.openxmlformats.org/officeDocument/2006/relationships">
  <sheetPr>
    <tabColor indexed="11"/>
  </sheetPr>
  <dimension ref="A1:Z67"/>
  <sheetViews>
    <sheetView showGridLines="0" tabSelected="1" view="pageBreakPreview" zoomScaleSheetLayoutView="100" zoomScalePageLayoutView="0" workbookViewId="0" topLeftCell="A1">
      <selection activeCell="G14" sqref="G14"/>
    </sheetView>
  </sheetViews>
  <sheetFormatPr defaultColWidth="9.00390625" defaultRowHeight="12.75"/>
  <cols>
    <col min="1" max="1" width="4.625" style="20" customWidth="1"/>
    <col min="2" max="2" width="5.00390625" style="17" customWidth="1"/>
    <col min="3" max="3" width="30.875" style="17" customWidth="1"/>
    <col min="4" max="4" width="4.25390625" style="17" customWidth="1"/>
    <col min="5" max="8" width="17.75390625" style="29" customWidth="1"/>
    <col min="9" max="9" width="1.37890625" style="29" customWidth="1"/>
    <col min="10" max="16384" width="9.125" style="17" customWidth="1"/>
  </cols>
  <sheetData>
    <row r="1" spans="1:26" ht="27" customHeight="1">
      <c r="A1" s="253" t="s">
        <v>38</v>
      </c>
      <c r="B1" s="253"/>
      <c r="C1" s="253"/>
      <c r="D1" s="253"/>
      <c r="E1" s="253"/>
      <c r="F1" s="253"/>
      <c r="G1" s="253"/>
      <c r="H1" s="253"/>
      <c r="I1" s="253"/>
      <c r="J1" s="115"/>
      <c r="K1" s="115"/>
      <c r="L1" s="115"/>
      <c r="M1" s="115"/>
      <c r="N1" s="115"/>
      <c r="O1" s="115"/>
      <c r="P1" s="115"/>
      <c r="Q1" s="115"/>
      <c r="R1" s="115"/>
      <c r="S1" s="115"/>
      <c r="T1" s="115"/>
      <c r="U1" s="115"/>
      <c r="V1" s="115"/>
      <c r="W1" s="115"/>
      <c r="X1" s="115"/>
      <c r="Y1" s="115"/>
      <c r="Z1" s="115"/>
    </row>
    <row r="2" spans="2:12" ht="21" customHeight="1">
      <c r="B2" s="169"/>
      <c r="D2" s="179" t="s">
        <v>39</v>
      </c>
      <c r="E2" s="179"/>
      <c r="F2" s="179"/>
      <c r="J2" s="72"/>
      <c r="K2" s="72"/>
      <c r="L2" s="72"/>
    </row>
    <row r="3" spans="2:9" ht="15" customHeight="1">
      <c r="B3" s="169"/>
      <c r="F3" s="19"/>
      <c r="G3" s="184" t="s">
        <v>40</v>
      </c>
      <c r="H3" s="184"/>
      <c r="I3" s="170"/>
    </row>
    <row r="4" spans="2:9" ht="15.75">
      <c r="B4" s="65">
        <v>4</v>
      </c>
      <c r="C4" s="23" t="s">
        <v>41</v>
      </c>
      <c r="D4" s="171"/>
      <c r="H4" s="30" t="s">
        <v>6</v>
      </c>
      <c r="I4" s="30"/>
    </row>
    <row r="5" spans="1:6" ht="12.75">
      <c r="A5" s="20">
        <v>1</v>
      </c>
      <c r="B5" s="65">
        <v>5</v>
      </c>
      <c r="C5" s="46" t="s">
        <v>42</v>
      </c>
      <c r="D5" s="46"/>
      <c r="E5" s="66" t="s">
        <v>43</v>
      </c>
      <c r="F5" s="66"/>
    </row>
    <row r="6" spans="2:6" ht="12.75">
      <c r="B6" s="65" t="s">
        <v>44</v>
      </c>
      <c r="C6" s="67" t="s">
        <v>45</v>
      </c>
      <c r="D6" s="254">
        <v>1</v>
      </c>
      <c r="E6" s="66" t="s">
        <v>46</v>
      </c>
      <c r="F6" s="66"/>
    </row>
    <row r="7" spans="1:6" ht="12.75">
      <c r="A7" s="20">
        <v>2</v>
      </c>
      <c r="B7" s="65" t="s">
        <v>44</v>
      </c>
      <c r="C7" s="67" t="s">
        <v>45</v>
      </c>
      <c r="D7" s="254"/>
      <c r="E7" s="66" t="s">
        <v>44</v>
      </c>
      <c r="F7" s="66" t="s">
        <v>43</v>
      </c>
    </row>
    <row r="8" spans="2:6" ht="12.75">
      <c r="B8" s="65">
        <v>22</v>
      </c>
      <c r="C8" s="67" t="s">
        <v>47</v>
      </c>
      <c r="D8" s="173"/>
      <c r="E8" s="172">
        <v>17</v>
      </c>
      <c r="F8" s="66" t="s">
        <v>46</v>
      </c>
    </row>
    <row r="9" spans="1:7" ht="12.75">
      <c r="A9" s="20">
        <v>3</v>
      </c>
      <c r="B9" s="65">
        <v>41</v>
      </c>
      <c r="C9" s="67" t="s">
        <v>48</v>
      </c>
      <c r="D9" s="173"/>
      <c r="E9" s="66" t="s">
        <v>49</v>
      </c>
      <c r="F9" s="66" t="s">
        <v>50</v>
      </c>
      <c r="G9" s="66"/>
    </row>
    <row r="10" spans="2:7" ht="12.75">
      <c r="B10" s="65">
        <v>12</v>
      </c>
      <c r="C10" s="67" t="s">
        <v>51</v>
      </c>
      <c r="D10" s="254">
        <v>2</v>
      </c>
      <c r="E10" s="66" t="s">
        <v>52</v>
      </c>
      <c r="F10" s="66"/>
      <c r="G10" s="66"/>
    </row>
    <row r="11" spans="1:7" ht="12.75">
      <c r="A11" s="20">
        <v>4</v>
      </c>
      <c r="B11" s="65">
        <v>21</v>
      </c>
      <c r="C11" s="67" t="s">
        <v>53</v>
      </c>
      <c r="D11" s="254"/>
      <c r="E11" s="66" t="s">
        <v>54</v>
      </c>
      <c r="F11" s="66"/>
      <c r="G11" s="66" t="s">
        <v>55</v>
      </c>
    </row>
    <row r="12" spans="2:8" ht="12.75">
      <c r="B12" s="65">
        <v>28</v>
      </c>
      <c r="C12" s="67" t="s">
        <v>56</v>
      </c>
      <c r="D12" s="173"/>
      <c r="E12" s="66"/>
      <c r="F12" s="254">
        <v>25</v>
      </c>
      <c r="G12" s="66" t="s">
        <v>57</v>
      </c>
      <c r="H12" s="66"/>
    </row>
    <row r="13" spans="1:8" ht="12.75">
      <c r="A13" s="20">
        <v>5</v>
      </c>
      <c r="B13" s="65">
        <v>29</v>
      </c>
      <c r="C13" s="67" t="s">
        <v>58</v>
      </c>
      <c r="D13" s="173"/>
      <c r="E13" s="66" t="s">
        <v>59</v>
      </c>
      <c r="F13" s="254"/>
      <c r="G13" s="66" t="s">
        <v>60</v>
      </c>
      <c r="H13" s="66"/>
    </row>
    <row r="14" spans="2:8" ht="12.75">
      <c r="B14" s="65">
        <v>25</v>
      </c>
      <c r="C14" s="67" t="s">
        <v>61</v>
      </c>
      <c r="D14" s="254">
        <v>3</v>
      </c>
      <c r="E14" s="66" t="s">
        <v>62</v>
      </c>
      <c r="F14" s="66"/>
      <c r="G14" s="66"/>
      <c r="H14" s="66"/>
    </row>
    <row r="15" spans="1:8" ht="12.75">
      <c r="A15" s="20">
        <v>6</v>
      </c>
      <c r="B15" s="65">
        <v>78</v>
      </c>
      <c r="C15" s="67" t="s">
        <v>63</v>
      </c>
      <c r="D15" s="254"/>
      <c r="E15" s="66" t="s">
        <v>64</v>
      </c>
      <c r="F15" s="66" t="s">
        <v>55</v>
      </c>
      <c r="G15" s="66"/>
      <c r="H15" s="66"/>
    </row>
    <row r="16" spans="2:8" ht="12.75">
      <c r="B16" s="65">
        <v>23</v>
      </c>
      <c r="C16" s="67" t="s">
        <v>65</v>
      </c>
      <c r="D16" s="173"/>
      <c r="E16" s="172">
        <v>18</v>
      </c>
      <c r="F16" s="66" t="s">
        <v>57</v>
      </c>
      <c r="G16" s="66"/>
      <c r="H16" s="66"/>
    </row>
    <row r="17" spans="1:8" ht="12.75">
      <c r="A17" s="20">
        <v>7</v>
      </c>
      <c r="B17" s="65">
        <v>26</v>
      </c>
      <c r="C17" s="67" t="s">
        <v>66</v>
      </c>
      <c r="D17" s="173"/>
      <c r="E17" s="66" t="s">
        <v>55</v>
      </c>
      <c r="F17" s="66" t="s">
        <v>67</v>
      </c>
      <c r="G17" s="66"/>
      <c r="H17" s="66"/>
    </row>
    <row r="18" spans="2:8" ht="12.75">
      <c r="B18" s="65">
        <v>7</v>
      </c>
      <c r="C18" s="67" t="s">
        <v>68</v>
      </c>
      <c r="D18" s="254">
        <v>4</v>
      </c>
      <c r="E18" s="66" t="s">
        <v>57</v>
      </c>
      <c r="F18" s="66"/>
      <c r="G18" s="66"/>
      <c r="H18" s="54"/>
    </row>
    <row r="19" spans="1:8" ht="12.75">
      <c r="A19" s="20">
        <v>8</v>
      </c>
      <c r="B19" s="65">
        <v>17</v>
      </c>
      <c r="C19" s="67" t="s">
        <v>69</v>
      </c>
      <c r="D19" s="254"/>
      <c r="E19" s="66" t="s">
        <v>70</v>
      </c>
      <c r="F19" s="66"/>
      <c r="G19" s="66"/>
      <c r="H19" s="54" t="s">
        <v>71</v>
      </c>
    </row>
    <row r="20" spans="2:8" ht="12.75">
      <c r="B20" s="48">
        <v>6</v>
      </c>
      <c r="C20" s="67" t="s">
        <v>72</v>
      </c>
      <c r="D20" s="173"/>
      <c r="E20" s="66"/>
      <c r="F20" s="66"/>
      <c r="G20" s="254">
        <v>29</v>
      </c>
      <c r="H20" s="54" t="s">
        <v>73</v>
      </c>
    </row>
    <row r="21" spans="1:9" ht="12.75">
      <c r="A21" s="20">
        <v>9</v>
      </c>
      <c r="B21" s="48">
        <v>18</v>
      </c>
      <c r="C21" s="67" t="s">
        <v>74</v>
      </c>
      <c r="D21" s="173"/>
      <c r="E21" s="66" t="s">
        <v>71</v>
      </c>
      <c r="F21" s="66"/>
      <c r="G21" s="254"/>
      <c r="H21" s="54" t="s">
        <v>75</v>
      </c>
      <c r="I21" s="66"/>
    </row>
    <row r="22" spans="2:9" ht="12.75">
      <c r="B22" s="48" t="s">
        <v>44</v>
      </c>
      <c r="C22" s="67" t="s">
        <v>45</v>
      </c>
      <c r="D22" s="254">
        <v>5</v>
      </c>
      <c r="E22" s="66" t="s">
        <v>73</v>
      </c>
      <c r="F22" s="66"/>
      <c r="G22" s="66"/>
      <c r="H22" s="66"/>
      <c r="I22" s="66"/>
    </row>
    <row r="23" spans="1:9" ht="12.75">
      <c r="A23" s="20">
        <v>10</v>
      </c>
      <c r="B23" s="48" t="s">
        <v>44</v>
      </c>
      <c r="C23" s="67" t="s">
        <v>45</v>
      </c>
      <c r="D23" s="254"/>
      <c r="E23" s="66" t="s">
        <v>44</v>
      </c>
      <c r="F23" s="66" t="s">
        <v>71</v>
      </c>
      <c r="G23" s="66"/>
      <c r="H23" s="66"/>
      <c r="I23" s="66"/>
    </row>
    <row r="24" spans="2:9" ht="12.75">
      <c r="B24" s="48">
        <v>16</v>
      </c>
      <c r="C24" s="67" t="s">
        <v>76</v>
      </c>
      <c r="D24" s="173"/>
      <c r="E24" s="172">
        <v>19</v>
      </c>
      <c r="F24" s="66" t="s">
        <v>73</v>
      </c>
      <c r="G24" s="66"/>
      <c r="H24" s="66"/>
      <c r="I24" s="66"/>
    </row>
    <row r="25" spans="1:9" ht="12.75">
      <c r="A25" s="20">
        <v>11</v>
      </c>
      <c r="B25" s="48">
        <v>31</v>
      </c>
      <c r="C25" s="67" t="s">
        <v>77</v>
      </c>
      <c r="D25" s="173"/>
      <c r="E25" s="66" t="s">
        <v>78</v>
      </c>
      <c r="F25" s="66" t="s">
        <v>79</v>
      </c>
      <c r="G25" s="66"/>
      <c r="H25" s="66"/>
      <c r="I25" s="66"/>
    </row>
    <row r="26" spans="2:9" ht="12.75">
      <c r="B26" s="48">
        <v>61</v>
      </c>
      <c r="C26" s="67" t="s">
        <v>80</v>
      </c>
      <c r="D26" s="254">
        <v>6</v>
      </c>
      <c r="E26" s="66" t="s">
        <v>81</v>
      </c>
      <c r="F26" s="66"/>
      <c r="G26" s="66"/>
      <c r="H26" s="66"/>
      <c r="I26" s="66"/>
    </row>
    <row r="27" spans="1:9" ht="12.75">
      <c r="A27" s="20">
        <v>12</v>
      </c>
      <c r="B27" s="48">
        <v>81</v>
      </c>
      <c r="C27" s="67" t="s">
        <v>82</v>
      </c>
      <c r="D27" s="254"/>
      <c r="E27" s="66" t="s">
        <v>83</v>
      </c>
      <c r="F27" s="66"/>
      <c r="G27" s="66" t="s">
        <v>71</v>
      </c>
      <c r="H27" s="66"/>
      <c r="I27" s="66"/>
    </row>
    <row r="28" spans="2:9" ht="12.75">
      <c r="B28" s="48">
        <v>15</v>
      </c>
      <c r="C28" s="67" t="s">
        <v>84</v>
      </c>
      <c r="D28" s="173"/>
      <c r="E28" s="66"/>
      <c r="F28" s="254">
        <v>26</v>
      </c>
      <c r="G28" s="66" t="s">
        <v>73</v>
      </c>
      <c r="H28" s="66"/>
      <c r="I28" s="66"/>
    </row>
    <row r="29" spans="1:9" ht="12.75">
      <c r="A29" s="20">
        <v>13</v>
      </c>
      <c r="B29" s="48">
        <v>27</v>
      </c>
      <c r="C29" s="67" t="s">
        <v>85</v>
      </c>
      <c r="D29" s="173"/>
      <c r="E29" s="66" t="s">
        <v>86</v>
      </c>
      <c r="F29" s="254"/>
      <c r="G29" s="66" t="s">
        <v>87</v>
      </c>
      <c r="H29" s="66"/>
      <c r="I29" s="66"/>
    </row>
    <row r="30" spans="2:9" ht="12.75">
      <c r="B30" s="48">
        <v>45</v>
      </c>
      <c r="C30" s="67" t="s">
        <v>88</v>
      </c>
      <c r="D30" s="254">
        <v>7</v>
      </c>
      <c r="E30" s="66" t="s">
        <v>89</v>
      </c>
      <c r="F30" s="66"/>
      <c r="G30" s="66"/>
      <c r="H30" s="66"/>
      <c r="I30" s="66"/>
    </row>
    <row r="31" spans="1:9" ht="12.75">
      <c r="A31" s="20">
        <v>14</v>
      </c>
      <c r="B31" s="48">
        <v>58</v>
      </c>
      <c r="C31" s="67" t="s">
        <v>90</v>
      </c>
      <c r="D31" s="254"/>
      <c r="E31" s="66" t="s">
        <v>91</v>
      </c>
      <c r="F31" s="66" t="s">
        <v>86</v>
      </c>
      <c r="G31" s="66"/>
      <c r="H31" s="66"/>
      <c r="I31" s="66"/>
    </row>
    <row r="32" spans="2:9" ht="12.75">
      <c r="B32" s="48" t="s">
        <v>44</v>
      </c>
      <c r="C32" s="67" t="s">
        <v>45</v>
      </c>
      <c r="D32" s="173"/>
      <c r="E32" s="172">
        <v>20</v>
      </c>
      <c r="F32" s="66" t="s">
        <v>89</v>
      </c>
      <c r="G32" s="66"/>
      <c r="H32" s="66"/>
      <c r="I32" s="66"/>
    </row>
    <row r="33" spans="1:9" ht="12.75">
      <c r="A33" s="20">
        <v>15</v>
      </c>
      <c r="B33" s="48" t="s">
        <v>44</v>
      </c>
      <c r="C33" s="67" t="s">
        <v>45</v>
      </c>
      <c r="D33" s="173"/>
      <c r="E33" s="66" t="s">
        <v>92</v>
      </c>
      <c r="F33" s="66" t="s">
        <v>93</v>
      </c>
      <c r="G33" s="66"/>
      <c r="H33" s="66"/>
      <c r="I33" s="66"/>
    </row>
    <row r="34" spans="2:9" ht="12.75">
      <c r="B34" s="48">
        <v>1</v>
      </c>
      <c r="C34" s="46" t="s">
        <v>94</v>
      </c>
      <c r="D34" s="254">
        <v>8</v>
      </c>
      <c r="E34" s="66" t="s">
        <v>95</v>
      </c>
      <c r="F34" s="66"/>
      <c r="G34" s="66"/>
      <c r="H34" s="66"/>
      <c r="I34" s="66"/>
    </row>
    <row r="35" spans="1:10" ht="12.75">
      <c r="A35" s="20">
        <v>16</v>
      </c>
      <c r="B35" s="48">
        <v>20</v>
      </c>
      <c r="C35" s="46" t="s">
        <v>96</v>
      </c>
      <c r="D35" s="254"/>
      <c r="E35" s="54" t="s">
        <v>44</v>
      </c>
      <c r="F35" s="66"/>
      <c r="G35" s="66"/>
      <c r="H35" s="48" t="s">
        <v>97</v>
      </c>
      <c r="I35" s="174"/>
      <c r="J35" s="67"/>
    </row>
    <row r="36" spans="2:10" ht="12.75">
      <c r="B36" s="48">
        <v>2</v>
      </c>
      <c r="C36" s="46" t="s">
        <v>98</v>
      </c>
      <c r="D36" s="173"/>
      <c r="E36" s="54"/>
      <c r="F36" s="66"/>
      <c r="G36" s="243">
        <v>31</v>
      </c>
      <c r="H36" s="48" t="s">
        <v>99</v>
      </c>
      <c r="I36" s="66"/>
      <c r="J36" s="67"/>
    </row>
    <row r="37" spans="1:10" ht="12.75">
      <c r="A37" s="20">
        <v>17</v>
      </c>
      <c r="B37" s="48">
        <v>19</v>
      </c>
      <c r="C37" s="46" t="s">
        <v>100</v>
      </c>
      <c r="D37" s="173"/>
      <c r="E37" s="66" t="s">
        <v>101</v>
      </c>
      <c r="F37" s="66"/>
      <c r="G37" s="243"/>
      <c r="H37" s="66" t="s">
        <v>102</v>
      </c>
      <c r="I37" s="66"/>
      <c r="J37" s="67"/>
    </row>
    <row r="38" spans="2:9" ht="12.75">
      <c r="B38" s="48" t="s">
        <v>44</v>
      </c>
      <c r="C38" s="67" t="s">
        <v>45</v>
      </c>
      <c r="D38" s="254">
        <v>9</v>
      </c>
      <c r="E38" s="66" t="s">
        <v>103</v>
      </c>
      <c r="F38" s="66"/>
      <c r="G38" s="66"/>
      <c r="H38" s="66"/>
      <c r="I38" s="66"/>
    </row>
    <row r="39" spans="1:9" ht="12.75">
      <c r="A39" s="20">
        <v>18</v>
      </c>
      <c r="B39" s="48" t="s">
        <v>44</v>
      </c>
      <c r="C39" s="67" t="s">
        <v>45</v>
      </c>
      <c r="D39" s="254"/>
      <c r="E39" s="54" t="s">
        <v>44</v>
      </c>
      <c r="F39" s="66" t="s">
        <v>101</v>
      </c>
      <c r="G39" s="66"/>
      <c r="H39" s="66"/>
      <c r="I39" s="66"/>
    </row>
    <row r="40" spans="2:9" ht="12.75">
      <c r="B40" s="48">
        <v>37</v>
      </c>
      <c r="C40" s="46" t="s">
        <v>104</v>
      </c>
      <c r="D40" s="173"/>
      <c r="E40" s="172">
        <v>21</v>
      </c>
      <c r="F40" s="66" t="s">
        <v>103</v>
      </c>
      <c r="G40" s="66"/>
      <c r="H40" s="66"/>
      <c r="I40" s="66"/>
    </row>
    <row r="41" spans="1:9" ht="12.75">
      <c r="A41" s="20">
        <v>19</v>
      </c>
      <c r="B41" s="48">
        <v>62</v>
      </c>
      <c r="C41" s="46" t="s">
        <v>105</v>
      </c>
      <c r="D41" s="173"/>
      <c r="E41" s="66" t="s">
        <v>106</v>
      </c>
      <c r="F41" s="66" t="s">
        <v>107</v>
      </c>
      <c r="G41" s="66"/>
      <c r="H41" s="66"/>
      <c r="I41" s="66"/>
    </row>
    <row r="42" spans="2:9" ht="12.75">
      <c r="B42" s="48">
        <v>8</v>
      </c>
      <c r="C42" s="46" t="s">
        <v>108</v>
      </c>
      <c r="D42" s="254">
        <v>10</v>
      </c>
      <c r="E42" s="66" t="s">
        <v>109</v>
      </c>
      <c r="F42" s="66"/>
      <c r="G42" s="66"/>
      <c r="H42" s="66"/>
      <c r="I42" s="66"/>
    </row>
    <row r="43" spans="1:9" ht="12.75">
      <c r="A43" s="20">
        <v>20</v>
      </c>
      <c r="B43" s="48">
        <v>24</v>
      </c>
      <c r="C43" s="46" t="s">
        <v>110</v>
      </c>
      <c r="D43" s="254"/>
      <c r="E43" s="54" t="s">
        <v>111</v>
      </c>
      <c r="F43" s="66"/>
      <c r="G43" s="66" t="s">
        <v>112</v>
      </c>
      <c r="H43" s="66"/>
      <c r="I43" s="66"/>
    </row>
    <row r="44" spans="2:9" ht="12.75">
      <c r="B44" s="48">
        <v>30</v>
      </c>
      <c r="C44" s="46" t="s">
        <v>113</v>
      </c>
      <c r="D44" s="173"/>
      <c r="E44" s="54"/>
      <c r="F44" s="254">
        <v>27</v>
      </c>
      <c r="G44" s="66" t="s">
        <v>114</v>
      </c>
      <c r="H44" s="66"/>
      <c r="I44" s="66"/>
    </row>
    <row r="45" spans="1:9" ht="12.75">
      <c r="A45" s="20">
        <v>21</v>
      </c>
      <c r="B45" s="48">
        <v>77</v>
      </c>
      <c r="C45" s="46" t="s">
        <v>115</v>
      </c>
      <c r="D45" s="173"/>
      <c r="E45" s="66" t="s">
        <v>116</v>
      </c>
      <c r="F45" s="254"/>
      <c r="G45" s="66" t="s">
        <v>117</v>
      </c>
      <c r="H45" s="66"/>
      <c r="I45" s="66"/>
    </row>
    <row r="46" spans="2:9" ht="12.75">
      <c r="B46" s="48">
        <v>38</v>
      </c>
      <c r="C46" s="46" t="s">
        <v>118</v>
      </c>
      <c r="D46" s="254">
        <v>11</v>
      </c>
      <c r="E46" s="66" t="s">
        <v>119</v>
      </c>
      <c r="F46" s="66"/>
      <c r="G46" s="66"/>
      <c r="H46" s="66"/>
      <c r="I46" s="66"/>
    </row>
    <row r="47" spans="1:9" ht="12.75">
      <c r="A47" s="20">
        <v>22</v>
      </c>
      <c r="B47" s="48">
        <v>79</v>
      </c>
      <c r="C47" s="46" t="s">
        <v>120</v>
      </c>
      <c r="D47" s="254"/>
      <c r="E47" s="54" t="s">
        <v>121</v>
      </c>
      <c r="F47" s="66" t="s">
        <v>112</v>
      </c>
      <c r="G47" s="66"/>
      <c r="H47" s="66"/>
      <c r="I47" s="66"/>
    </row>
    <row r="48" spans="2:9" ht="12.75">
      <c r="B48" s="48" t="s">
        <v>44</v>
      </c>
      <c r="C48" s="46" t="s">
        <v>45</v>
      </c>
      <c r="D48" s="173"/>
      <c r="E48" s="172">
        <v>22</v>
      </c>
      <c r="F48" s="66" t="s">
        <v>114</v>
      </c>
      <c r="G48" s="66"/>
      <c r="H48" s="66"/>
      <c r="I48" s="66"/>
    </row>
    <row r="49" spans="1:9" ht="12.75">
      <c r="A49" s="20">
        <v>23</v>
      </c>
      <c r="B49" s="48" t="s">
        <v>44</v>
      </c>
      <c r="C49" s="46" t="s">
        <v>45</v>
      </c>
      <c r="D49" s="173"/>
      <c r="E49" s="66" t="s">
        <v>112</v>
      </c>
      <c r="F49" s="66" t="s">
        <v>122</v>
      </c>
      <c r="G49" s="66"/>
      <c r="H49" s="66"/>
      <c r="I49" s="66"/>
    </row>
    <row r="50" spans="2:9" ht="12.75">
      <c r="B50" s="48">
        <v>10</v>
      </c>
      <c r="C50" s="46" t="s">
        <v>123</v>
      </c>
      <c r="D50" s="254">
        <v>12</v>
      </c>
      <c r="E50" s="66" t="s">
        <v>114</v>
      </c>
      <c r="F50" s="66"/>
      <c r="G50" s="66"/>
      <c r="H50" s="66"/>
      <c r="I50" s="66"/>
    </row>
    <row r="51" spans="1:9" ht="12.75">
      <c r="A51" s="20">
        <v>24</v>
      </c>
      <c r="B51" s="48">
        <v>14</v>
      </c>
      <c r="C51" s="46" t="s">
        <v>124</v>
      </c>
      <c r="D51" s="254"/>
      <c r="E51" s="54" t="s">
        <v>44</v>
      </c>
      <c r="F51" s="66"/>
      <c r="G51" s="66"/>
      <c r="H51" s="54" t="s">
        <v>97</v>
      </c>
      <c r="I51" s="66"/>
    </row>
    <row r="52" spans="2:9" ht="12.75">
      <c r="B52" s="48">
        <v>9</v>
      </c>
      <c r="C52" s="46" t="s">
        <v>125</v>
      </c>
      <c r="D52" s="173"/>
      <c r="E52" s="54"/>
      <c r="F52" s="66"/>
      <c r="G52" s="254">
        <v>30</v>
      </c>
      <c r="H52" s="54" t="s">
        <v>99</v>
      </c>
      <c r="I52" s="66"/>
    </row>
    <row r="53" spans="1:9" ht="12.75">
      <c r="A53" s="20">
        <v>25</v>
      </c>
      <c r="B53" s="48">
        <v>13</v>
      </c>
      <c r="C53" s="46" t="s">
        <v>126</v>
      </c>
      <c r="D53" s="173"/>
      <c r="E53" s="66" t="s">
        <v>127</v>
      </c>
      <c r="F53" s="66"/>
      <c r="G53" s="254"/>
      <c r="H53" s="66" t="s">
        <v>44</v>
      </c>
      <c r="I53" s="66"/>
    </row>
    <row r="54" spans="2:7" ht="12.75">
      <c r="B54" s="48">
        <v>43</v>
      </c>
      <c r="C54" s="46" t="s">
        <v>128</v>
      </c>
      <c r="D54" s="254">
        <v>13</v>
      </c>
      <c r="E54" s="66" t="s">
        <v>129</v>
      </c>
      <c r="F54" s="66"/>
      <c r="G54" s="66"/>
    </row>
    <row r="55" spans="1:7" ht="12.75">
      <c r="A55" s="20">
        <v>26</v>
      </c>
      <c r="B55" s="48">
        <v>47</v>
      </c>
      <c r="C55" s="46" t="s">
        <v>130</v>
      </c>
      <c r="D55" s="254"/>
      <c r="E55" s="54" t="s">
        <v>131</v>
      </c>
      <c r="F55" s="66" t="s">
        <v>127</v>
      </c>
      <c r="G55" s="66"/>
    </row>
    <row r="56" spans="2:7" ht="12.75">
      <c r="B56" s="48">
        <v>36</v>
      </c>
      <c r="C56" s="46" t="s">
        <v>132</v>
      </c>
      <c r="D56" s="173"/>
      <c r="E56" s="172">
        <v>23</v>
      </c>
      <c r="F56" s="66" t="s">
        <v>129</v>
      </c>
      <c r="G56" s="66"/>
    </row>
    <row r="57" spans="1:7" ht="12.75">
      <c r="A57" s="20">
        <v>27</v>
      </c>
      <c r="B57" s="48">
        <v>50</v>
      </c>
      <c r="C57" s="46" t="s">
        <v>133</v>
      </c>
      <c r="D57" s="173"/>
      <c r="E57" s="66" t="s">
        <v>134</v>
      </c>
      <c r="F57" s="66" t="s">
        <v>135</v>
      </c>
      <c r="G57" s="66"/>
    </row>
    <row r="58" spans="2:7" ht="12.75">
      <c r="B58" s="48">
        <v>59</v>
      </c>
      <c r="C58" s="46" t="s">
        <v>136</v>
      </c>
      <c r="D58" s="254">
        <v>14</v>
      </c>
      <c r="E58" s="66" t="s">
        <v>137</v>
      </c>
      <c r="F58" s="66"/>
      <c r="G58" s="66"/>
    </row>
    <row r="59" spans="1:7" ht="12.75">
      <c r="A59" s="20">
        <v>28</v>
      </c>
      <c r="B59" s="48">
        <v>83</v>
      </c>
      <c r="C59" s="46" t="s">
        <v>138</v>
      </c>
      <c r="D59" s="254"/>
      <c r="E59" s="54" t="s">
        <v>139</v>
      </c>
      <c r="F59" s="66"/>
      <c r="G59" s="66" t="s">
        <v>97</v>
      </c>
    </row>
    <row r="60" spans="2:7" ht="12.75">
      <c r="B60" s="48">
        <v>54</v>
      </c>
      <c r="C60" s="46" t="s">
        <v>140</v>
      </c>
      <c r="D60" s="173"/>
      <c r="E60" s="54"/>
      <c r="F60" s="254">
        <v>28</v>
      </c>
      <c r="G60" s="66" t="s">
        <v>99</v>
      </c>
    </row>
    <row r="61" spans="1:7" ht="12.75">
      <c r="A61" s="20">
        <v>29</v>
      </c>
      <c r="B61" s="48">
        <v>80</v>
      </c>
      <c r="C61" s="46" t="s">
        <v>141</v>
      </c>
      <c r="D61" s="173"/>
      <c r="E61" s="66" t="s">
        <v>142</v>
      </c>
      <c r="F61" s="254"/>
      <c r="G61" s="66" t="s">
        <v>143</v>
      </c>
    </row>
    <row r="62" spans="2:7" ht="12.75">
      <c r="B62" s="48">
        <v>33</v>
      </c>
      <c r="C62" s="46" t="s">
        <v>144</v>
      </c>
      <c r="D62" s="254">
        <v>15</v>
      </c>
      <c r="E62" s="66" t="s">
        <v>145</v>
      </c>
      <c r="F62" s="66"/>
      <c r="G62" s="66"/>
    </row>
    <row r="63" spans="1:7" ht="12.75">
      <c r="A63" s="20">
        <v>30</v>
      </c>
      <c r="B63" s="48">
        <v>34</v>
      </c>
      <c r="C63" s="46" t="s">
        <v>146</v>
      </c>
      <c r="D63" s="254"/>
      <c r="E63" s="54" t="s">
        <v>147</v>
      </c>
      <c r="F63" s="66" t="s">
        <v>97</v>
      </c>
      <c r="G63" s="66"/>
    </row>
    <row r="64" spans="2:7" ht="12.75">
      <c r="B64" s="48" t="s">
        <v>44</v>
      </c>
      <c r="C64" s="46" t="s">
        <v>45</v>
      </c>
      <c r="D64" s="173"/>
      <c r="E64" s="172">
        <v>24</v>
      </c>
      <c r="F64" s="66" t="s">
        <v>99</v>
      </c>
      <c r="G64" s="66"/>
    </row>
    <row r="65" spans="1:7" ht="12.75">
      <c r="A65" s="20">
        <v>31</v>
      </c>
      <c r="B65" s="48" t="s">
        <v>44</v>
      </c>
      <c r="C65" s="46" t="s">
        <v>45</v>
      </c>
      <c r="D65" s="173"/>
      <c r="E65" s="66" t="s">
        <v>97</v>
      </c>
      <c r="F65" s="66" t="s">
        <v>148</v>
      </c>
      <c r="G65" s="66"/>
    </row>
    <row r="66" spans="2:7" ht="12.75">
      <c r="B66" s="48">
        <v>3</v>
      </c>
      <c r="C66" s="46" t="s">
        <v>149</v>
      </c>
      <c r="D66" s="254">
        <v>16</v>
      </c>
      <c r="E66" s="66" t="s">
        <v>99</v>
      </c>
      <c r="F66" s="66"/>
      <c r="G66" s="66"/>
    </row>
    <row r="67" spans="1:7" ht="12.75">
      <c r="A67" s="20">
        <v>32</v>
      </c>
      <c r="B67" s="48">
        <v>11</v>
      </c>
      <c r="C67" s="46" t="s">
        <v>150</v>
      </c>
      <c r="D67" s="254"/>
      <c r="E67" s="66" t="s">
        <v>44</v>
      </c>
      <c r="F67" s="66"/>
      <c r="G67" s="66"/>
    </row>
  </sheetData>
  <sheetProtection password="CF48" sheet="1" objects="1" scenarios="1" insertColumns="0" insertRows="0" deleteColumns="0" deleteRows="0" sort="0"/>
  <mergeCells count="26">
    <mergeCell ref="D46:D47"/>
    <mergeCell ref="F44:F45"/>
    <mergeCell ref="G20:G21"/>
    <mergeCell ref="D2:F2"/>
    <mergeCell ref="D66:D67"/>
    <mergeCell ref="G3:H3"/>
    <mergeCell ref="D62:D63"/>
    <mergeCell ref="D6:D7"/>
    <mergeCell ref="D10:D11"/>
    <mergeCell ref="D14:D15"/>
    <mergeCell ref="F12:F13"/>
    <mergeCell ref="D18:D19"/>
    <mergeCell ref="D22:D23"/>
    <mergeCell ref="D26:D27"/>
    <mergeCell ref="F28:F29"/>
    <mergeCell ref="D30:D31"/>
    <mergeCell ref="A1:I1"/>
    <mergeCell ref="G36:G37"/>
    <mergeCell ref="F60:F61"/>
    <mergeCell ref="D42:D43"/>
    <mergeCell ref="D50:D51"/>
    <mergeCell ref="D54:D55"/>
    <mergeCell ref="D58:D59"/>
    <mergeCell ref="G52:G53"/>
    <mergeCell ref="D34:D35"/>
    <mergeCell ref="D38:D39"/>
  </mergeCells>
  <conditionalFormatting sqref="H13:H18">
    <cfRule type="expression" priority="1" dxfId="591" stopIfTrue="1">
      <formula>$A$21=9</formula>
    </cfRule>
  </conditionalFormatting>
  <conditionalFormatting sqref="G19 F25:F27 E23:E25 E31:E33 F30:F31">
    <cfRule type="expression" priority="2" dxfId="593" stopIfTrue="1">
      <formula>$A$21=9</formula>
    </cfRule>
  </conditionalFormatting>
  <conditionalFormatting sqref="B20:B23">
    <cfRule type="expression" priority="3" dxfId="212" stopIfTrue="1">
      <formula>$A$21=9</formula>
    </cfRule>
  </conditionalFormatting>
  <conditionalFormatting sqref="E30 C23 C25 C27 C29 C31 C33 C21 F24 G28 E22">
    <cfRule type="expression" priority="4" dxfId="595" stopIfTrue="1">
      <formula>$A$21=9</formula>
    </cfRule>
  </conditionalFormatting>
  <conditionalFormatting sqref="F32 E26 E34">
    <cfRule type="expression" priority="5" dxfId="596" stopIfTrue="1">
      <formula>$A$21=9</formula>
    </cfRule>
  </conditionalFormatting>
  <conditionalFormatting sqref="B24:B27">
    <cfRule type="expression" priority="6" dxfId="78" stopIfTrue="1">
      <formula>$A$25=11</formula>
    </cfRule>
  </conditionalFormatting>
  <conditionalFormatting sqref="B28:B31">
    <cfRule type="expression" priority="7" dxfId="212" stopIfTrue="1">
      <formula>$A$29=13</formula>
    </cfRule>
  </conditionalFormatting>
  <conditionalFormatting sqref="B32:B35">
    <cfRule type="expression" priority="8" dxfId="78" stopIfTrue="1">
      <formula>$A$33=15</formula>
    </cfRule>
  </conditionalFormatting>
  <conditionalFormatting sqref="G20:G21">
    <cfRule type="cellIs" priority="9" dxfId="622" operator="equal" stopIfTrue="1">
      <formula>15</formula>
    </cfRule>
  </conditionalFormatting>
  <conditionalFormatting sqref="B36:B39 D36:D37 C36">
    <cfRule type="expression" priority="10" dxfId="212" stopIfTrue="1">
      <formula>$A$37=17</formula>
    </cfRule>
  </conditionalFormatting>
  <conditionalFormatting sqref="B40:B43">
    <cfRule type="expression" priority="11" dxfId="78" stopIfTrue="1">
      <formula>$A$41=19</formula>
    </cfRule>
  </conditionalFormatting>
  <conditionalFormatting sqref="B44:B47">
    <cfRule type="expression" priority="12" dxfId="212" stopIfTrue="1">
      <formula>$A$45=21</formula>
    </cfRule>
  </conditionalFormatting>
  <conditionalFormatting sqref="B48:B51">
    <cfRule type="expression" priority="13" dxfId="78" stopIfTrue="1">
      <formula>$A$49=23</formula>
    </cfRule>
  </conditionalFormatting>
  <conditionalFormatting sqref="B52:B55">
    <cfRule type="expression" priority="14" dxfId="212" stopIfTrue="1">
      <formula>$A$53=25</formula>
    </cfRule>
  </conditionalFormatting>
  <conditionalFormatting sqref="B56:B59">
    <cfRule type="expression" priority="15" dxfId="78" stopIfTrue="1">
      <formula>$A$57=27</formula>
    </cfRule>
  </conditionalFormatting>
  <conditionalFormatting sqref="B60:B63">
    <cfRule type="expression" priority="16" dxfId="212" stopIfTrue="1">
      <formula>$A$61=29</formula>
    </cfRule>
  </conditionalFormatting>
  <conditionalFormatting sqref="B64:B67 C66:C67">
    <cfRule type="expression" priority="17" dxfId="78" stopIfTrue="1">
      <formula>$A$65=31</formula>
    </cfRule>
  </conditionalFormatting>
  <conditionalFormatting sqref="C34">
    <cfRule type="expression" priority="18" dxfId="78" stopIfTrue="1">
      <formula>$A$35=16</formula>
    </cfRule>
  </conditionalFormatting>
  <conditionalFormatting sqref="C35">
    <cfRule type="expression" priority="19" dxfId="613" stopIfTrue="1">
      <formula>$A$35=16</formula>
    </cfRule>
  </conditionalFormatting>
  <conditionalFormatting sqref="C39 C41 C43 C45 C47 C49 C51 C53 C55 C57 C59 C61 C63 C65 E38 G44 E46 F56 E54 F40 E62">
    <cfRule type="expression" priority="20" dxfId="595" stopIfTrue="1">
      <formula>$A$37=17</formula>
    </cfRule>
  </conditionalFormatting>
  <conditionalFormatting sqref="C37">
    <cfRule type="expression" priority="21" dxfId="612" stopIfTrue="1">
      <formula>$A$37=17</formula>
    </cfRule>
  </conditionalFormatting>
  <conditionalFormatting sqref="E42 E50 E58 E66 F64 F48 H52 G60">
    <cfRule type="expression" priority="22" dxfId="596" stopIfTrue="1">
      <formula>$A$37=17</formula>
    </cfRule>
  </conditionalFormatting>
  <conditionalFormatting sqref="F62:F63 H37:H51 F41:F43 E47:F47 F57:F59 G45:G51 E39:E41 E48:E49 E55:E57 E63:E65 F46 G54:G59 H29:H34">
    <cfRule type="expression" priority="23" dxfId="593" stopIfTrue="1">
      <formula>$A$37=17</formula>
    </cfRule>
  </conditionalFormatting>
  <conditionalFormatting sqref="H28">
    <cfRule type="expression" priority="24" dxfId="615" stopIfTrue="1">
      <formula>$A$37=17</formula>
    </cfRule>
    <cfRule type="expression" priority="25" dxfId="591" stopIfTrue="1">
      <formula>$A$21=9</formula>
    </cfRule>
  </conditionalFormatting>
  <conditionalFormatting sqref="H21">
    <cfRule type="expression" priority="26" dxfId="623" stopIfTrue="1">
      <formula>$A$37=17</formula>
    </cfRule>
    <cfRule type="expression" priority="27" dxfId="624" stopIfTrue="1">
      <formula>$A$21=9</formula>
    </cfRule>
  </conditionalFormatting>
  <conditionalFormatting sqref="H22:H27">
    <cfRule type="expression" priority="28" dxfId="615" stopIfTrue="1">
      <formula>$A$37=17</formula>
    </cfRule>
    <cfRule type="expression" priority="29" dxfId="616" stopIfTrue="1">
      <formula>$A$21=9</formula>
    </cfRule>
  </conditionalFormatting>
  <conditionalFormatting sqref="D38:D39 D42:D43 D46:D47 D50:D51 D54:D55 D58:D59 D62:D63">
    <cfRule type="expression" priority="30" dxfId="614" stopIfTrue="1">
      <formula>$A$37=17</formula>
    </cfRule>
  </conditionalFormatting>
  <conditionalFormatting sqref="D22:D23 D26:D27 D30:D31">
    <cfRule type="expression" priority="31" dxfId="614" stopIfTrue="1">
      <formula>$A$21=9</formula>
    </cfRule>
  </conditionalFormatting>
  <conditionalFormatting sqref="D34:D35">
    <cfRule type="expression" priority="32" dxfId="625" stopIfTrue="1">
      <formula>$A$21=9</formula>
    </cfRule>
  </conditionalFormatting>
  <conditionalFormatting sqref="D66:D67">
    <cfRule type="expression" priority="33" dxfId="625" stopIfTrue="1">
      <formula>$A$37=17</formula>
    </cfRule>
  </conditionalFormatting>
  <conditionalFormatting sqref="F28:F29">
    <cfRule type="expression" priority="34" dxfId="593" stopIfTrue="1">
      <formula>$A$21=9</formula>
    </cfRule>
  </conditionalFormatting>
  <conditionalFormatting sqref="F44:F45 F60:F61 G52:G53">
    <cfRule type="expression" priority="35" dxfId="593" stopIfTrue="1">
      <formula>$A$37=17</formula>
    </cfRule>
  </conditionalFormatting>
  <conditionalFormatting sqref="H20">
    <cfRule type="expression" priority="36" dxfId="626" stopIfTrue="1">
      <formula>$G$20=15</formula>
    </cfRule>
    <cfRule type="expression" priority="37" dxfId="591" stopIfTrue="1">
      <formula>$A$21=9</formula>
    </cfRule>
  </conditionalFormatting>
  <conditionalFormatting sqref="H19">
    <cfRule type="expression" priority="38" dxfId="627" stopIfTrue="1">
      <formula>$G$20=15</formula>
    </cfRule>
  </conditionalFormatting>
  <conditionalFormatting sqref="H35">
    <cfRule type="expression" priority="39" dxfId="628" stopIfTrue="1">
      <formula>#REF!=33</formula>
    </cfRule>
    <cfRule type="expression" priority="40" dxfId="629" stopIfTrue="1">
      <formula>$G$36=31</formula>
    </cfRule>
  </conditionalFormatting>
  <conditionalFormatting sqref="H36">
    <cfRule type="expression" priority="41" dxfId="630" stopIfTrue="1">
      <formula>#REF!=33</formula>
    </cfRule>
    <cfRule type="expression" priority="42" dxfId="621" stopIfTrue="1">
      <formula>$G$36=31</formula>
    </cfRule>
  </conditionalFormatting>
  <conditionalFormatting sqref="G36:G37">
    <cfRule type="cellIs" priority="43" dxfId="622" operator="equal" stopIfTrue="1">
      <formula>121</formula>
    </cfRule>
    <cfRule type="cellIs" priority="44" dxfId="622" operator="equal" stopIfTrue="1">
      <formula>61</formula>
    </cfRule>
    <cfRule type="cellIs" priority="45" dxfId="622" operator="equal" stopIfTrue="1">
      <formula>31</formula>
    </cfRule>
  </conditionalFormatting>
  <conditionalFormatting sqref="C5:D5">
    <cfRule type="expression" priority="46" dxfId="612" stopIfTrue="1">
      <formula>$A$5=1</formula>
    </cfRule>
  </conditionalFormatting>
  <conditionalFormatting sqref="C4:D4 B4:B7">
    <cfRule type="expression" priority="47" dxfId="212" stopIfTrue="1">
      <formula>$A$5=1</formula>
    </cfRule>
  </conditionalFormatting>
  <conditionalFormatting sqref="C7">
    <cfRule type="expression" priority="48" dxfId="595" stopIfTrue="1">
      <formula>$A$7=2</formula>
    </cfRule>
  </conditionalFormatting>
  <conditionalFormatting sqref="D6:D7">
    <cfRule type="expression" priority="49" dxfId="596" stopIfTrue="1">
      <formula>$A$7=2</formula>
    </cfRule>
  </conditionalFormatting>
  <conditionalFormatting sqref="B8:B11">
    <cfRule type="expression" priority="50" dxfId="78" stopIfTrue="1">
      <formula>$A$9=3</formula>
    </cfRule>
  </conditionalFormatting>
  <conditionalFormatting sqref="C9:D9">
    <cfRule type="expression" priority="51" dxfId="595" stopIfTrue="1">
      <formula>$A$9=3</formula>
    </cfRule>
  </conditionalFormatting>
  <conditionalFormatting sqref="G11">
    <cfRule type="expression" priority="52" dxfId="626" stopIfTrue="1">
      <formula>$F$12=7</formula>
    </cfRule>
  </conditionalFormatting>
  <conditionalFormatting sqref="G9:G10 G13:G16">
    <cfRule type="expression" priority="53" dxfId="591" stopIfTrue="1">
      <formula>$F$12=7</formula>
    </cfRule>
  </conditionalFormatting>
  <conditionalFormatting sqref="C13:D13 C15 E14">
    <cfRule type="expression" priority="54" dxfId="595" stopIfTrue="1">
      <formula>$A$13=5</formula>
    </cfRule>
  </conditionalFormatting>
  <conditionalFormatting sqref="D14:D15 F16">
    <cfRule type="expression" priority="55" dxfId="596" stopIfTrue="1">
      <formula>$A$13=5</formula>
    </cfRule>
  </conditionalFormatting>
  <conditionalFormatting sqref="C17:D17 C19">
    <cfRule type="expression" priority="56" dxfId="595" stopIfTrue="1">
      <formula>$A$17=7</formula>
    </cfRule>
  </conditionalFormatting>
  <conditionalFormatting sqref="D18:D19 E18">
    <cfRule type="expression" priority="57" dxfId="596" stopIfTrue="1">
      <formula>$A$17=7</formula>
    </cfRule>
  </conditionalFormatting>
  <conditionalFormatting sqref="C11">
    <cfRule type="expression" priority="58" dxfId="634" stopIfTrue="1">
      <formula>$A$9=3</formula>
    </cfRule>
  </conditionalFormatting>
  <conditionalFormatting sqref="D10:D11">
    <cfRule type="expression" priority="59" dxfId="630" stopIfTrue="1">
      <formula>$A$9=3</formula>
    </cfRule>
  </conditionalFormatting>
  <conditionalFormatting sqref="C10">
    <cfRule type="expression" priority="60" dxfId="213" stopIfTrue="1">
      <formula>$A$9=3</formula>
    </cfRule>
  </conditionalFormatting>
  <conditionalFormatting sqref="B12:B15">
    <cfRule type="expression" priority="61" dxfId="212" stopIfTrue="1">
      <formula>$A$13=5</formula>
    </cfRule>
  </conditionalFormatting>
  <conditionalFormatting sqref="B16:B19">
    <cfRule type="expression" priority="62" dxfId="78" stopIfTrue="1">
      <formula>$A$17=7</formula>
    </cfRule>
  </conditionalFormatting>
  <conditionalFormatting sqref="E6 F8">
    <cfRule type="expression" priority="63" dxfId="595" stopIfTrue="1">
      <formula>$A$5=1</formula>
    </cfRule>
  </conditionalFormatting>
  <conditionalFormatting sqref="E10">
    <cfRule type="expression" priority="64" dxfId="596" stopIfTrue="1">
      <formula>$A$9=3</formula>
    </cfRule>
  </conditionalFormatting>
  <conditionalFormatting sqref="E7:E9">
    <cfRule type="expression" priority="65" dxfId="593" stopIfTrue="1">
      <formula>$A$5=1</formula>
    </cfRule>
  </conditionalFormatting>
  <conditionalFormatting sqref="E15:E17 F9:F11 F14:F15">
    <cfRule type="expression" priority="66" dxfId="593" stopIfTrue="1">
      <formula>$A$13=5</formula>
    </cfRule>
  </conditionalFormatting>
  <conditionalFormatting sqref="F12:F13">
    <cfRule type="cellIs" priority="67" dxfId="622" operator="equal" stopIfTrue="1">
      <formula>7</formula>
    </cfRule>
    <cfRule type="expression" priority="68" dxfId="593" stopIfTrue="1">
      <formula>$A$13=5</formula>
    </cfRule>
  </conditionalFormatting>
  <conditionalFormatting sqref="G12">
    <cfRule type="expression" priority="69" dxfId="597" stopIfTrue="1">
      <formula>$F$12=7</formula>
    </cfRule>
    <cfRule type="expression" priority="70" dxfId="595" stopIfTrue="1">
      <formula>$A$13=5</formula>
    </cfRule>
  </conditionalFormatting>
  <printOptions horizontalCentered="1"/>
  <pageMargins left="0" right="0" top="0.3937007874015748" bottom="0.3937007874015748" header="0" footer="0"/>
  <pageSetup fitToHeight="0" horizontalDpi="300" verticalDpi="300" orientation="portrait" paperSize="9" scale="84" r:id="rId1"/>
</worksheet>
</file>

<file path=xl/worksheets/sheet2.xml><?xml version="1.0" encoding="utf-8"?>
<worksheet xmlns="http://schemas.openxmlformats.org/spreadsheetml/2006/main" xmlns:r="http://schemas.openxmlformats.org/officeDocument/2006/relationships">
  <sheetPr>
    <tabColor indexed="55"/>
  </sheetPr>
  <dimension ref="A1:M264"/>
  <sheetViews>
    <sheetView showGridLines="0" view="pageBreakPreview" zoomScaleNormal="75" zoomScaleSheetLayoutView="100" zoomScalePageLayoutView="0" workbookViewId="0" topLeftCell="A1">
      <selection activeCell="H19" sqref="H19"/>
    </sheetView>
  </sheetViews>
  <sheetFormatPr defaultColWidth="9.00390625" defaultRowHeight="12.75"/>
  <cols>
    <col min="1" max="1" width="4.00390625" style="20" customWidth="1"/>
    <col min="2" max="2" width="4.125" style="21" customWidth="1"/>
    <col min="3" max="3" width="32.625" style="17" customWidth="1"/>
    <col min="4" max="4" width="4.00390625" style="20" customWidth="1"/>
    <col min="5" max="5" width="17.00390625" style="17" customWidth="1"/>
    <col min="6" max="6" width="17.00390625" style="23" customWidth="1"/>
    <col min="7" max="7" width="17.00390625" style="29" customWidth="1"/>
    <col min="8" max="8" width="17.00390625" style="17" customWidth="1"/>
    <col min="9" max="16384" width="9.125" style="17" customWidth="1"/>
  </cols>
  <sheetData>
    <row r="1" spans="1:10" ht="22.5" customHeight="1">
      <c r="A1" s="178" t="s">
        <v>38</v>
      </c>
      <c r="B1" s="178"/>
      <c r="C1" s="178"/>
      <c r="D1" s="178"/>
      <c r="E1" s="178"/>
      <c r="F1" s="178"/>
      <c r="G1" s="178"/>
      <c r="H1" s="178"/>
      <c r="J1" s="18"/>
    </row>
    <row r="2" spans="1:8" ht="18.75">
      <c r="A2" s="179" t="s">
        <v>779</v>
      </c>
      <c r="B2" s="179"/>
      <c r="C2" s="179"/>
      <c r="D2" s="179"/>
      <c r="E2" s="179"/>
      <c r="F2" s="179"/>
      <c r="G2" s="179"/>
      <c r="H2" s="179"/>
    </row>
    <row r="3" spans="3:13" ht="15.75">
      <c r="C3" s="20"/>
      <c r="D3" s="22"/>
      <c r="G3" s="184" t="s">
        <v>40</v>
      </c>
      <c r="H3" s="184"/>
      <c r="I3" s="25"/>
      <c r="J3" s="25"/>
      <c r="K3" s="25"/>
      <c r="L3" s="25"/>
      <c r="M3" s="25"/>
    </row>
    <row r="4" spans="1:10" ht="12.75" customHeight="1">
      <c r="A4" s="26">
        <v>1</v>
      </c>
      <c r="B4" s="27">
        <v>21</v>
      </c>
      <c r="C4" s="28" t="s">
        <v>842</v>
      </c>
      <c r="E4" s="20"/>
      <c r="F4" s="29"/>
      <c r="H4" s="30" t="s">
        <v>6</v>
      </c>
      <c r="J4" s="31"/>
    </row>
    <row r="5" spans="1:8" ht="12.75" customHeight="1">
      <c r="A5" s="26"/>
      <c r="C5" s="20"/>
      <c r="D5" s="181">
        <v>1</v>
      </c>
      <c r="E5" s="32" t="s">
        <v>404</v>
      </c>
      <c r="F5" s="33"/>
      <c r="G5" s="34"/>
      <c r="H5" s="34"/>
    </row>
    <row r="6" spans="1:8" ht="12.75" customHeight="1">
      <c r="A6" s="26">
        <v>2</v>
      </c>
      <c r="B6" s="27" t="s">
        <v>44</v>
      </c>
      <c r="C6" s="35" t="s">
        <v>45</v>
      </c>
      <c r="D6" s="182"/>
      <c r="E6" s="36" t="s">
        <v>44</v>
      </c>
      <c r="F6" s="37"/>
      <c r="H6" s="29"/>
    </row>
    <row r="7" spans="1:8" ht="12.75" customHeight="1">
      <c r="A7" s="26"/>
      <c r="C7" s="20"/>
      <c r="D7" s="38"/>
      <c r="E7" s="183">
        <v>65</v>
      </c>
      <c r="F7" s="39" t="s">
        <v>404</v>
      </c>
      <c r="G7" s="40"/>
      <c r="H7" s="20"/>
    </row>
    <row r="8" spans="1:8" ht="12.75" customHeight="1">
      <c r="A8" s="26">
        <v>3</v>
      </c>
      <c r="B8" s="27">
        <v>172</v>
      </c>
      <c r="C8" s="35" t="s">
        <v>673</v>
      </c>
      <c r="D8" s="38"/>
      <c r="E8" s="183"/>
      <c r="F8" s="39" t="s">
        <v>841</v>
      </c>
      <c r="G8" s="39"/>
      <c r="H8" s="20"/>
    </row>
    <row r="9" spans="1:8" ht="12.75" customHeight="1">
      <c r="A9" s="26"/>
      <c r="C9" s="20"/>
      <c r="D9" s="181">
        <v>2</v>
      </c>
      <c r="E9" s="41" t="s">
        <v>482</v>
      </c>
      <c r="F9" s="39"/>
      <c r="G9" s="39"/>
      <c r="H9" s="20"/>
    </row>
    <row r="10" spans="1:8" ht="12.75" customHeight="1">
      <c r="A10" s="26">
        <v>4</v>
      </c>
      <c r="B10" s="27">
        <v>110</v>
      </c>
      <c r="C10" s="28" t="s">
        <v>610</v>
      </c>
      <c r="D10" s="182"/>
      <c r="E10" s="42" t="s">
        <v>840</v>
      </c>
      <c r="F10" s="39"/>
      <c r="G10" s="39"/>
      <c r="H10" s="20"/>
    </row>
    <row r="11" spans="1:8" ht="12.75" customHeight="1">
      <c r="A11" s="26"/>
      <c r="C11" s="20"/>
      <c r="D11" s="38"/>
      <c r="E11" s="43"/>
      <c r="F11" s="180">
        <v>97</v>
      </c>
      <c r="G11" s="39" t="s">
        <v>404</v>
      </c>
      <c r="H11" s="37"/>
    </row>
    <row r="12" spans="1:8" ht="12.75" customHeight="1">
      <c r="A12" s="26">
        <v>5</v>
      </c>
      <c r="B12" s="27">
        <v>185</v>
      </c>
      <c r="C12" s="28" t="s">
        <v>675</v>
      </c>
      <c r="D12" s="38"/>
      <c r="E12" s="43"/>
      <c r="F12" s="180"/>
      <c r="G12" s="39" t="s">
        <v>839</v>
      </c>
      <c r="H12" s="37"/>
    </row>
    <row r="13" spans="1:8" ht="12.75" customHeight="1">
      <c r="A13" s="26"/>
      <c r="C13" s="20"/>
      <c r="D13" s="181">
        <v>3</v>
      </c>
      <c r="E13" s="32" t="s">
        <v>539</v>
      </c>
      <c r="F13" s="39"/>
      <c r="G13" s="39"/>
      <c r="H13" s="37"/>
    </row>
    <row r="14" spans="1:8" ht="12.75" customHeight="1">
      <c r="A14" s="26">
        <v>6</v>
      </c>
      <c r="B14" s="27" t="s">
        <v>44</v>
      </c>
      <c r="C14" s="35" t="s">
        <v>45</v>
      </c>
      <c r="D14" s="182"/>
      <c r="E14" s="36" t="s">
        <v>44</v>
      </c>
      <c r="F14" s="39"/>
      <c r="G14" s="39"/>
      <c r="H14" s="37"/>
    </row>
    <row r="15" spans="1:8" ht="12.75" customHeight="1">
      <c r="A15" s="26"/>
      <c r="C15" s="20"/>
      <c r="D15" s="38"/>
      <c r="E15" s="183">
        <v>66</v>
      </c>
      <c r="F15" s="39" t="s">
        <v>539</v>
      </c>
      <c r="G15" s="39"/>
      <c r="H15" s="37"/>
    </row>
    <row r="16" spans="1:8" ht="12.75" customHeight="1">
      <c r="A16" s="26">
        <v>7</v>
      </c>
      <c r="B16" s="27" t="s">
        <v>44</v>
      </c>
      <c r="C16" s="35" t="s">
        <v>45</v>
      </c>
      <c r="D16" s="45"/>
      <c r="E16" s="183"/>
      <c r="F16" s="39" t="s">
        <v>427</v>
      </c>
      <c r="G16" s="39"/>
      <c r="H16" s="37"/>
    </row>
    <row r="17" spans="1:8" ht="12.75" customHeight="1">
      <c r="A17" s="26"/>
      <c r="C17" s="20"/>
      <c r="D17" s="181">
        <v>4</v>
      </c>
      <c r="E17" s="41" t="s">
        <v>838</v>
      </c>
      <c r="F17" s="46"/>
      <c r="G17" s="39"/>
      <c r="H17" s="37"/>
    </row>
    <row r="18" spans="1:8" ht="12.75" customHeight="1">
      <c r="A18" s="26">
        <v>8</v>
      </c>
      <c r="B18" s="27">
        <v>71</v>
      </c>
      <c r="C18" s="28" t="s">
        <v>589</v>
      </c>
      <c r="D18" s="182"/>
      <c r="E18" s="42" t="s">
        <v>44</v>
      </c>
      <c r="F18" s="39"/>
      <c r="G18" s="39"/>
      <c r="H18" s="37"/>
    </row>
    <row r="19" spans="1:8" ht="12.75" customHeight="1">
      <c r="A19" s="26"/>
      <c r="C19" s="20"/>
      <c r="D19" s="38"/>
      <c r="F19" s="47"/>
      <c r="G19" s="180" t="s">
        <v>44</v>
      </c>
      <c r="H19" s="48" t="s">
        <v>44</v>
      </c>
    </row>
    <row r="20" spans="1:8" ht="12.75" customHeight="1">
      <c r="A20" s="26">
        <v>9</v>
      </c>
      <c r="B20" s="27">
        <v>60</v>
      </c>
      <c r="C20" s="28" t="s">
        <v>642</v>
      </c>
      <c r="D20" s="49"/>
      <c r="E20" s="43"/>
      <c r="F20" s="46"/>
      <c r="G20" s="180"/>
      <c r="H20" s="39" t="s">
        <v>44</v>
      </c>
    </row>
    <row r="21" spans="1:8" ht="12.75" customHeight="1">
      <c r="A21" s="26"/>
      <c r="C21" s="50"/>
      <c r="D21" s="181">
        <v>5</v>
      </c>
      <c r="E21" s="32" t="s">
        <v>392</v>
      </c>
      <c r="F21" s="37"/>
      <c r="G21" s="39"/>
      <c r="H21" s="37"/>
    </row>
    <row r="22" spans="1:8" ht="12.75" customHeight="1">
      <c r="A22" s="26">
        <v>10</v>
      </c>
      <c r="B22" s="27" t="s">
        <v>44</v>
      </c>
      <c r="C22" s="35" t="s">
        <v>45</v>
      </c>
      <c r="D22" s="182"/>
      <c r="E22" s="36" t="s">
        <v>44</v>
      </c>
      <c r="F22" s="37"/>
      <c r="G22" s="39"/>
      <c r="H22" s="37"/>
    </row>
    <row r="23" spans="1:8" ht="12.75" customHeight="1">
      <c r="A23" s="26"/>
      <c r="C23" s="26"/>
      <c r="D23" s="51"/>
      <c r="E23" s="183">
        <v>67</v>
      </c>
      <c r="F23" s="47" t="s">
        <v>669</v>
      </c>
      <c r="G23" s="39"/>
      <c r="H23" s="37"/>
    </row>
    <row r="24" spans="1:8" ht="12.75" customHeight="1">
      <c r="A24" s="26">
        <v>11</v>
      </c>
      <c r="B24" s="27">
        <v>161</v>
      </c>
      <c r="C24" s="35" t="s">
        <v>560</v>
      </c>
      <c r="D24" s="51"/>
      <c r="E24" s="183"/>
      <c r="F24" s="52" t="s">
        <v>837</v>
      </c>
      <c r="G24" s="39"/>
      <c r="H24" s="37"/>
    </row>
    <row r="25" spans="1:8" ht="12.75" customHeight="1">
      <c r="A25" s="26"/>
      <c r="C25" s="50"/>
      <c r="D25" s="181">
        <v>6</v>
      </c>
      <c r="E25" s="32" t="s">
        <v>669</v>
      </c>
      <c r="F25" s="53"/>
      <c r="G25" s="39"/>
      <c r="H25" s="37"/>
    </row>
    <row r="26" spans="1:8" ht="12.75" customHeight="1">
      <c r="A26" s="26">
        <v>12</v>
      </c>
      <c r="B26" s="27">
        <v>94</v>
      </c>
      <c r="C26" s="28" t="s">
        <v>668</v>
      </c>
      <c r="D26" s="182"/>
      <c r="E26" s="42" t="s">
        <v>836</v>
      </c>
      <c r="F26" s="37"/>
      <c r="G26" s="39"/>
      <c r="H26" s="37"/>
    </row>
    <row r="27" spans="1:8" ht="12.75" customHeight="1">
      <c r="A27" s="26"/>
      <c r="C27" s="26"/>
      <c r="D27" s="51"/>
      <c r="E27" s="54"/>
      <c r="F27" s="180">
        <v>98</v>
      </c>
      <c r="G27" s="39" t="s">
        <v>501</v>
      </c>
      <c r="H27" s="37"/>
    </row>
    <row r="28" spans="1:8" ht="12.75" customHeight="1">
      <c r="A28" s="26">
        <v>13</v>
      </c>
      <c r="B28" s="27">
        <v>177</v>
      </c>
      <c r="C28" s="28" t="s">
        <v>634</v>
      </c>
      <c r="D28" s="49"/>
      <c r="E28" s="20"/>
      <c r="F28" s="180"/>
      <c r="G28" s="39" t="s">
        <v>835</v>
      </c>
      <c r="H28" s="48"/>
    </row>
    <row r="29" spans="1:8" ht="12.75" customHeight="1">
      <c r="A29" s="26"/>
      <c r="C29" s="55"/>
      <c r="D29" s="181">
        <v>7</v>
      </c>
      <c r="E29" s="32" t="s">
        <v>645</v>
      </c>
      <c r="F29" s="44"/>
      <c r="G29" s="39"/>
      <c r="H29" s="39"/>
    </row>
    <row r="30" spans="1:8" ht="12.75" customHeight="1">
      <c r="A30" s="26">
        <v>14</v>
      </c>
      <c r="B30" s="27">
        <v>160</v>
      </c>
      <c r="C30" s="35" t="s">
        <v>644</v>
      </c>
      <c r="D30" s="182"/>
      <c r="E30" s="42" t="s">
        <v>360</v>
      </c>
      <c r="F30" s="56"/>
      <c r="G30" s="39"/>
      <c r="H30" s="39"/>
    </row>
    <row r="31" spans="1:8" ht="12.75" customHeight="1">
      <c r="A31" s="26"/>
      <c r="C31" s="26"/>
      <c r="D31" s="49"/>
      <c r="E31" s="183">
        <v>68</v>
      </c>
      <c r="F31" s="57" t="s">
        <v>501</v>
      </c>
      <c r="G31" s="39"/>
      <c r="H31" s="39"/>
    </row>
    <row r="32" spans="1:8" ht="12.75" customHeight="1">
      <c r="A32" s="26">
        <v>15</v>
      </c>
      <c r="B32" s="27" t="s">
        <v>44</v>
      </c>
      <c r="C32" s="35" t="s">
        <v>45</v>
      </c>
      <c r="D32" s="49"/>
      <c r="E32" s="183"/>
      <c r="F32" s="52" t="s">
        <v>834</v>
      </c>
      <c r="G32" s="39"/>
      <c r="H32" s="58"/>
    </row>
    <row r="33" spans="1:8" ht="12.75" customHeight="1">
      <c r="A33" s="26"/>
      <c r="C33" s="50"/>
      <c r="D33" s="181">
        <v>8</v>
      </c>
      <c r="E33" s="32" t="s">
        <v>501</v>
      </c>
      <c r="F33" s="56"/>
      <c r="G33" s="39"/>
      <c r="H33" s="39"/>
    </row>
    <row r="34" spans="1:8" ht="12.75" customHeight="1">
      <c r="A34" s="26">
        <v>16</v>
      </c>
      <c r="B34" s="27">
        <v>30</v>
      </c>
      <c r="C34" s="28" t="s">
        <v>833</v>
      </c>
      <c r="D34" s="182"/>
      <c r="E34" s="42" t="s">
        <v>44</v>
      </c>
      <c r="F34" s="44"/>
      <c r="G34" s="39"/>
      <c r="H34" s="39"/>
    </row>
    <row r="35" spans="1:8" ht="15.75" customHeight="1">
      <c r="A35" s="26"/>
      <c r="B35" s="26"/>
      <c r="D35" s="17"/>
      <c r="F35" s="44"/>
      <c r="G35" s="39"/>
      <c r="H35" s="59"/>
    </row>
    <row r="36" spans="1:8" ht="12.75" customHeight="1">
      <c r="A36" s="26">
        <v>17</v>
      </c>
      <c r="B36" s="27">
        <v>41</v>
      </c>
      <c r="C36" s="28" t="s">
        <v>652</v>
      </c>
      <c r="D36" s="38"/>
      <c r="F36" s="46"/>
      <c r="G36" s="39"/>
      <c r="H36" s="59"/>
    </row>
    <row r="37" spans="1:8" ht="12.75" customHeight="1">
      <c r="A37" s="26"/>
      <c r="B37" s="26"/>
      <c r="C37" s="55"/>
      <c r="D37" s="181">
        <v>9</v>
      </c>
      <c r="E37" s="32" t="s">
        <v>515</v>
      </c>
      <c r="F37" s="46"/>
      <c r="G37" s="39"/>
      <c r="H37" s="39"/>
    </row>
    <row r="38" spans="1:8" ht="12.75" customHeight="1">
      <c r="A38" s="26">
        <v>18</v>
      </c>
      <c r="B38" s="27" t="s">
        <v>44</v>
      </c>
      <c r="C38" s="35" t="s">
        <v>45</v>
      </c>
      <c r="D38" s="182"/>
      <c r="E38" s="42" t="s">
        <v>44</v>
      </c>
      <c r="F38" s="56"/>
      <c r="G38" s="39"/>
      <c r="H38" s="39"/>
    </row>
    <row r="39" spans="1:8" ht="12.75" customHeight="1">
      <c r="A39" s="26"/>
      <c r="B39" s="26"/>
      <c r="D39" s="17"/>
      <c r="E39" s="183">
        <v>69</v>
      </c>
      <c r="F39" s="47" t="s">
        <v>515</v>
      </c>
      <c r="G39" s="39"/>
      <c r="H39" s="39"/>
    </row>
    <row r="40" spans="1:8" ht="12.75" customHeight="1">
      <c r="A40" s="26">
        <v>19</v>
      </c>
      <c r="B40" s="27">
        <v>192</v>
      </c>
      <c r="C40" s="35" t="s">
        <v>564</v>
      </c>
      <c r="D40" s="51"/>
      <c r="E40" s="183"/>
      <c r="F40" s="52" t="s">
        <v>832</v>
      </c>
      <c r="G40" s="39"/>
      <c r="H40" s="39"/>
    </row>
    <row r="41" spans="1:8" ht="12.75" customHeight="1">
      <c r="A41" s="26"/>
      <c r="B41" s="26"/>
      <c r="C41" s="50"/>
      <c r="D41" s="181">
        <v>10</v>
      </c>
      <c r="E41" s="32" t="s">
        <v>656</v>
      </c>
      <c r="F41" s="56"/>
      <c r="G41" s="39"/>
      <c r="H41" s="39"/>
    </row>
    <row r="42" spans="1:8" ht="12.75" customHeight="1">
      <c r="A42" s="26">
        <v>20</v>
      </c>
      <c r="B42" s="27">
        <v>183</v>
      </c>
      <c r="C42" s="28" t="s">
        <v>655</v>
      </c>
      <c r="D42" s="182"/>
      <c r="E42" s="42" t="s">
        <v>831</v>
      </c>
      <c r="F42" s="44"/>
      <c r="G42" s="39"/>
      <c r="H42" s="39"/>
    </row>
    <row r="43" spans="1:8" ht="12.75" customHeight="1">
      <c r="A43" s="26"/>
      <c r="B43" s="26"/>
      <c r="C43" s="26"/>
      <c r="D43" s="51"/>
      <c r="E43" s="26"/>
      <c r="F43" s="180">
        <v>99</v>
      </c>
      <c r="G43" s="39" t="s">
        <v>379</v>
      </c>
      <c r="H43" s="39"/>
    </row>
    <row r="44" spans="1:8" ht="12.75" customHeight="1">
      <c r="A44" s="26">
        <v>21</v>
      </c>
      <c r="B44" s="27">
        <v>180</v>
      </c>
      <c r="C44" s="28" t="s">
        <v>612</v>
      </c>
      <c r="D44" s="51"/>
      <c r="E44" s="26"/>
      <c r="F44" s="180"/>
      <c r="G44" s="39" t="s">
        <v>830</v>
      </c>
      <c r="H44" s="39"/>
    </row>
    <row r="45" spans="1:8" ht="12.75" customHeight="1">
      <c r="A45" s="26"/>
      <c r="B45" s="26"/>
      <c r="C45" s="50"/>
      <c r="D45" s="181">
        <v>11</v>
      </c>
      <c r="E45" s="32" t="s">
        <v>829</v>
      </c>
      <c r="F45" s="44"/>
      <c r="G45" s="39"/>
      <c r="H45" s="39"/>
    </row>
    <row r="46" spans="1:8" ht="12.75" customHeight="1">
      <c r="A46" s="26">
        <v>22</v>
      </c>
      <c r="B46" s="27" t="s">
        <v>44</v>
      </c>
      <c r="C46" s="35" t="s">
        <v>45</v>
      </c>
      <c r="D46" s="182"/>
      <c r="E46" s="42" t="s">
        <v>44</v>
      </c>
      <c r="F46" s="56"/>
      <c r="G46" s="39"/>
      <c r="H46" s="39"/>
    </row>
    <row r="47" spans="1:8" ht="12.75" customHeight="1">
      <c r="A47" s="26"/>
      <c r="B47" s="26"/>
      <c r="C47" s="26"/>
      <c r="D47" s="51"/>
      <c r="E47" s="183">
        <v>70</v>
      </c>
      <c r="F47" s="57" t="s">
        <v>379</v>
      </c>
      <c r="G47" s="39"/>
      <c r="H47" s="39"/>
    </row>
    <row r="48" spans="1:8" ht="12.75" customHeight="1">
      <c r="A48" s="26">
        <v>23</v>
      </c>
      <c r="B48" s="27" t="s">
        <v>44</v>
      </c>
      <c r="C48" s="35" t="s">
        <v>45</v>
      </c>
      <c r="D48" s="51"/>
      <c r="E48" s="183"/>
      <c r="F48" s="52" t="s">
        <v>828</v>
      </c>
      <c r="G48" s="39"/>
      <c r="H48" s="39"/>
    </row>
    <row r="49" spans="1:8" ht="12.75" customHeight="1">
      <c r="A49" s="26"/>
      <c r="B49" s="26"/>
      <c r="C49" s="50"/>
      <c r="D49" s="181">
        <v>12</v>
      </c>
      <c r="E49" s="32" t="s">
        <v>379</v>
      </c>
      <c r="F49" s="56"/>
      <c r="G49" s="39"/>
      <c r="H49" s="39"/>
    </row>
    <row r="50" spans="1:8" ht="12.75" customHeight="1">
      <c r="A50" s="26">
        <v>24</v>
      </c>
      <c r="B50" s="27">
        <v>42</v>
      </c>
      <c r="C50" s="28" t="s">
        <v>699</v>
      </c>
      <c r="D50" s="182"/>
      <c r="E50" s="42" t="s">
        <v>44</v>
      </c>
      <c r="F50" s="44"/>
      <c r="G50" s="39"/>
      <c r="H50" s="39"/>
    </row>
    <row r="51" spans="1:8" ht="12.75" customHeight="1">
      <c r="A51" s="26"/>
      <c r="B51" s="26"/>
      <c r="C51" s="26"/>
      <c r="D51" s="51"/>
      <c r="E51" s="26"/>
      <c r="F51" s="44"/>
      <c r="G51" s="180" t="s">
        <v>44</v>
      </c>
      <c r="H51" s="48" t="s">
        <v>44</v>
      </c>
    </row>
    <row r="52" spans="1:8" ht="12.75" customHeight="1">
      <c r="A52" s="26">
        <v>25</v>
      </c>
      <c r="B52" s="27">
        <v>50</v>
      </c>
      <c r="C52" s="28" t="s">
        <v>584</v>
      </c>
      <c r="D52" s="51"/>
      <c r="E52" s="26"/>
      <c r="F52" s="44"/>
      <c r="G52" s="180"/>
      <c r="H52" s="39" t="s">
        <v>44</v>
      </c>
    </row>
    <row r="53" spans="1:8" ht="12.75" customHeight="1">
      <c r="A53" s="26"/>
      <c r="B53" s="26"/>
      <c r="C53" s="50"/>
      <c r="D53" s="181">
        <v>13</v>
      </c>
      <c r="E53" s="32" t="s">
        <v>827</v>
      </c>
      <c r="F53" s="44"/>
      <c r="G53" s="39"/>
      <c r="H53" s="39"/>
    </row>
    <row r="54" spans="1:8" ht="12.75" customHeight="1">
      <c r="A54" s="26">
        <v>26</v>
      </c>
      <c r="B54" s="27" t="s">
        <v>44</v>
      </c>
      <c r="C54" s="35" t="s">
        <v>45</v>
      </c>
      <c r="D54" s="182"/>
      <c r="E54" s="36" t="s">
        <v>44</v>
      </c>
      <c r="F54" s="44"/>
      <c r="G54" s="39"/>
      <c r="H54" s="39"/>
    </row>
    <row r="55" spans="1:8" ht="12.75" customHeight="1">
      <c r="A55" s="26"/>
      <c r="B55" s="26"/>
      <c r="C55" s="26"/>
      <c r="D55" s="51"/>
      <c r="E55" s="183">
        <v>71</v>
      </c>
      <c r="F55" s="47" t="s">
        <v>827</v>
      </c>
      <c r="G55" s="39"/>
      <c r="H55" s="39"/>
    </row>
    <row r="56" spans="1:8" ht="12.75" customHeight="1">
      <c r="A56" s="26">
        <v>27</v>
      </c>
      <c r="B56" s="27" t="s">
        <v>44</v>
      </c>
      <c r="C56" s="35" t="s">
        <v>45</v>
      </c>
      <c r="D56" s="51"/>
      <c r="E56" s="183"/>
      <c r="F56" s="52" t="s">
        <v>826</v>
      </c>
      <c r="G56" s="39"/>
      <c r="H56" s="39"/>
    </row>
    <row r="57" spans="1:8" ht="12.75" customHeight="1">
      <c r="A57" s="26"/>
      <c r="B57" s="26"/>
      <c r="C57" s="50"/>
      <c r="D57" s="181">
        <v>14</v>
      </c>
      <c r="E57" s="32" t="s">
        <v>481</v>
      </c>
      <c r="F57" s="56"/>
      <c r="G57" s="39"/>
      <c r="H57" s="39"/>
    </row>
    <row r="58" spans="1:8" ht="12.75" customHeight="1">
      <c r="A58" s="26">
        <v>28</v>
      </c>
      <c r="B58" s="27">
        <v>119</v>
      </c>
      <c r="C58" s="28" t="s">
        <v>608</v>
      </c>
      <c r="D58" s="182"/>
      <c r="E58" s="42" t="s">
        <v>44</v>
      </c>
      <c r="F58" s="44"/>
      <c r="G58" s="39"/>
      <c r="H58" s="39"/>
    </row>
    <row r="59" spans="1:8" ht="12.75" customHeight="1">
      <c r="A59" s="26"/>
      <c r="B59" s="26"/>
      <c r="C59" s="26"/>
      <c r="D59" s="51"/>
      <c r="E59" s="26"/>
      <c r="F59" s="180">
        <v>100</v>
      </c>
      <c r="G59" s="39" t="s">
        <v>472</v>
      </c>
      <c r="H59" s="39"/>
    </row>
    <row r="60" spans="1:8" ht="12.75" customHeight="1">
      <c r="A60" s="26">
        <v>29</v>
      </c>
      <c r="B60" s="27">
        <v>87</v>
      </c>
      <c r="C60" s="28" t="s">
        <v>627</v>
      </c>
      <c r="D60" s="51"/>
      <c r="E60" s="26"/>
      <c r="F60" s="180"/>
      <c r="G60" s="39" t="s">
        <v>825</v>
      </c>
      <c r="H60" s="39"/>
    </row>
    <row r="61" spans="1:8" ht="12.75" customHeight="1">
      <c r="A61" s="26"/>
      <c r="B61" s="26"/>
      <c r="C61" s="50"/>
      <c r="D61" s="181">
        <v>15</v>
      </c>
      <c r="E61" s="32" t="s">
        <v>625</v>
      </c>
      <c r="F61" s="44"/>
      <c r="G61" s="39"/>
      <c r="H61" s="39"/>
    </row>
    <row r="62" spans="1:8" ht="12.75" customHeight="1">
      <c r="A62" s="26">
        <v>30</v>
      </c>
      <c r="B62" s="27">
        <v>145</v>
      </c>
      <c r="C62" s="35" t="s">
        <v>578</v>
      </c>
      <c r="D62" s="182"/>
      <c r="E62" s="36" t="s">
        <v>824</v>
      </c>
      <c r="F62" s="44"/>
      <c r="G62" s="39"/>
      <c r="H62" s="39"/>
    </row>
    <row r="63" spans="1:8" ht="12.75" customHeight="1">
      <c r="A63" s="26"/>
      <c r="B63" s="26"/>
      <c r="C63" s="26"/>
      <c r="D63" s="51"/>
      <c r="E63" s="183">
        <v>72</v>
      </c>
      <c r="F63" s="57" t="s">
        <v>472</v>
      </c>
      <c r="G63" s="39"/>
      <c r="H63" s="39"/>
    </row>
    <row r="64" spans="1:8" ht="12.75" customHeight="1">
      <c r="A64" s="26">
        <v>31</v>
      </c>
      <c r="B64" s="27" t="s">
        <v>44</v>
      </c>
      <c r="C64" s="35" t="s">
        <v>45</v>
      </c>
      <c r="D64" s="51"/>
      <c r="E64" s="183"/>
      <c r="F64" s="52" t="s">
        <v>823</v>
      </c>
      <c r="G64" s="39"/>
      <c r="H64" s="39"/>
    </row>
    <row r="65" spans="1:8" ht="12.75" customHeight="1">
      <c r="A65" s="26"/>
      <c r="B65" s="26"/>
      <c r="C65" s="50"/>
      <c r="D65" s="181">
        <v>16</v>
      </c>
      <c r="E65" s="32" t="s">
        <v>472</v>
      </c>
      <c r="F65" s="56"/>
      <c r="G65" s="39"/>
      <c r="H65" s="39"/>
    </row>
    <row r="66" spans="1:8" ht="12.75" customHeight="1">
      <c r="A66" s="26">
        <v>32</v>
      </c>
      <c r="B66" s="27">
        <v>29</v>
      </c>
      <c r="C66" s="28" t="s">
        <v>822</v>
      </c>
      <c r="D66" s="182"/>
      <c r="E66" s="42" t="s">
        <v>44</v>
      </c>
      <c r="F66" s="44"/>
      <c r="G66" s="39"/>
      <c r="H66" s="39"/>
    </row>
    <row r="67" spans="1:8" ht="25.5">
      <c r="A67" s="178" t="s">
        <v>38</v>
      </c>
      <c r="B67" s="178"/>
      <c r="C67" s="178"/>
      <c r="D67" s="178"/>
      <c r="E67" s="178"/>
      <c r="F67" s="178"/>
      <c r="G67" s="178"/>
      <c r="H67" s="178"/>
    </row>
    <row r="68" spans="1:8" ht="18.75">
      <c r="A68" s="179" t="s">
        <v>779</v>
      </c>
      <c r="B68" s="179"/>
      <c r="C68" s="179"/>
      <c r="D68" s="179"/>
      <c r="E68" s="179"/>
      <c r="F68" s="179"/>
      <c r="G68" s="179"/>
      <c r="H68" s="179"/>
    </row>
    <row r="69" spans="3:8" ht="15.75">
      <c r="C69" s="20"/>
      <c r="D69" s="22"/>
      <c r="F69" s="60"/>
      <c r="H69" s="60" t="s">
        <v>40</v>
      </c>
    </row>
    <row r="70" spans="1:8" ht="15.75">
      <c r="A70" s="26">
        <v>33</v>
      </c>
      <c r="B70" s="27">
        <v>25</v>
      </c>
      <c r="C70" s="28" t="s">
        <v>713</v>
      </c>
      <c r="E70" s="20"/>
      <c r="F70" s="29"/>
      <c r="H70" s="30" t="s">
        <v>7</v>
      </c>
    </row>
    <row r="71" spans="1:8" ht="12.75">
      <c r="A71" s="26"/>
      <c r="C71" s="20"/>
      <c r="D71" s="181">
        <v>17</v>
      </c>
      <c r="E71" s="32" t="s">
        <v>345</v>
      </c>
      <c r="F71" s="33"/>
      <c r="H71" s="29"/>
    </row>
    <row r="72" spans="1:7" ht="12.75">
      <c r="A72" s="26">
        <v>34</v>
      </c>
      <c r="B72" s="27" t="s">
        <v>44</v>
      </c>
      <c r="C72" s="35" t="s">
        <v>45</v>
      </c>
      <c r="D72" s="182"/>
      <c r="E72" s="42" t="s">
        <v>44</v>
      </c>
      <c r="F72" s="53"/>
      <c r="G72" s="40"/>
    </row>
    <row r="73" spans="1:7" ht="12.75">
      <c r="A73" s="26"/>
      <c r="C73" s="20"/>
      <c r="D73" s="38"/>
      <c r="E73" s="183">
        <v>73</v>
      </c>
      <c r="F73" s="47" t="s">
        <v>345</v>
      </c>
      <c r="G73" s="40"/>
    </row>
    <row r="74" spans="1:7" ht="12.75">
      <c r="A74" s="26">
        <v>35</v>
      </c>
      <c r="B74" s="27">
        <v>176</v>
      </c>
      <c r="C74" s="35" t="s">
        <v>594</v>
      </c>
      <c r="D74" s="38"/>
      <c r="E74" s="183"/>
      <c r="F74" s="52" t="s">
        <v>821</v>
      </c>
      <c r="G74" s="39"/>
    </row>
    <row r="75" spans="1:7" ht="12.75">
      <c r="A75" s="26"/>
      <c r="C75" s="20"/>
      <c r="D75" s="181">
        <v>18</v>
      </c>
      <c r="E75" s="32" t="s">
        <v>595</v>
      </c>
      <c r="F75" s="61"/>
      <c r="G75" s="39"/>
    </row>
    <row r="76" spans="1:7" ht="12.75">
      <c r="A76" s="26">
        <v>36</v>
      </c>
      <c r="B76" s="27">
        <v>191</v>
      </c>
      <c r="C76" s="28" t="s">
        <v>624</v>
      </c>
      <c r="D76" s="182"/>
      <c r="E76" s="42" t="s">
        <v>820</v>
      </c>
      <c r="F76" s="39"/>
      <c r="G76" s="39"/>
    </row>
    <row r="77" spans="1:8" ht="12.75">
      <c r="A77" s="26"/>
      <c r="C77" s="20"/>
      <c r="D77" s="38"/>
      <c r="E77" s="43"/>
      <c r="F77" s="180">
        <v>101</v>
      </c>
      <c r="G77" s="39" t="s">
        <v>345</v>
      </c>
      <c r="H77" s="46"/>
    </row>
    <row r="78" spans="1:8" ht="12.75">
      <c r="A78" s="26">
        <v>37</v>
      </c>
      <c r="B78" s="27">
        <v>171</v>
      </c>
      <c r="C78" s="28" t="s">
        <v>600</v>
      </c>
      <c r="D78" s="38"/>
      <c r="E78" s="43"/>
      <c r="F78" s="180"/>
      <c r="G78" s="39" t="s">
        <v>819</v>
      </c>
      <c r="H78" s="46"/>
    </row>
    <row r="79" spans="1:8" ht="12.75">
      <c r="A79" s="26"/>
      <c r="C79" s="20"/>
      <c r="D79" s="181">
        <v>19</v>
      </c>
      <c r="E79" s="32" t="s">
        <v>598</v>
      </c>
      <c r="F79" s="39"/>
      <c r="G79" s="39"/>
      <c r="H79" s="46"/>
    </row>
    <row r="80" spans="1:8" ht="12.75">
      <c r="A80" s="26">
        <v>38</v>
      </c>
      <c r="B80" s="27" t="s">
        <v>44</v>
      </c>
      <c r="C80" s="35" t="s">
        <v>45</v>
      </c>
      <c r="D80" s="182"/>
      <c r="E80" s="36" t="s">
        <v>44</v>
      </c>
      <c r="F80" s="61"/>
      <c r="G80" s="39"/>
      <c r="H80" s="46"/>
    </row>
    <row r="81" spans="1:8" ht="12.75">
      <c r="A81" s="26"/>
      <c r="C81" s="20"/>
      <c r="D81" s="38"/>
      <c r="E81" s="183">
        <v>74</v>
      </c>
      <c r="F81" s="57" t="s">
        <v>598</v>
      </c>
      <c r="G81" s="39"/>
      <c r="H81" s="46"/>
    </row>
    <row r="82" spans="1:8" ht="12.75">
      <c r="A82" s="26">
        <v>39</v>
      </c>
      <c r="B82" s="27" t="s">
        <v>44</v>
      </c>
      <c r="C82" s="35" t="s">
        <v>45</v>
      </c>
      <c r="D82" s="45"/>
      <c r="E82" s="183"/>
      <c r="F82" s="62" t="s">
        <v>818</v>
      </c>
      <c r="G82" s="39"/>
      <c r="H82" s="46"/>
    </row>
    <row r="83" spans="1:8" ht="12.75">
      <c r="A83" s="26"/>
      <c r="C83" s="20"/>
      <c r="D83" s="181">
        <v>20</v>
      </c>
      <c r="E83" s="32" t="s">
        <v>817</v>
      </c>
      <c r="F83" s="63"/>
      <c r="G83" s="39"/>
      <c r="H83" s="46"/>
    </row>
    <row r="84" spans="1:8" ht="12.75">
      <c r="A84" s="26">
        <v>40</v>
      </c>
      <c r="B84" s="27">
        <v>73</v>
      </c>
      <c r="C84" s="28" t="s">
        <v>636</v>
      </c>
      <c r="D84" s="182"/>
      <c r="E84" s="42" t="s">
        <v>44</v>
      </c>
      <c r="F84" s="39"/>
      <c r="G84" s="39"/>
      <c r="H84" s="46"/>
    </row>
    <row r="85" spans="1:8" ht="12.75">
      <c r="A85" s="26"/>
      <c r="C85" s="20"/>
      <c r="D85" s="38"/>
      <c r="F85" s="47"/>
      <c r="G85" s="180" t="s">
        <v>44</v>
      </c>
      <c r="H85" s="48" t="s">
        <v>44</v>
      </c>
    </row>
    <row r="86" spans="1:8" ht="12.75">
      <c r="A86" s="26">
        <v>41</v>
      </c>
      <c r="B86" s="27">
        <v>49</v>
      </c>
      <c r="C86" s="28" t="s">
        <v>580</v>
      </c>
      <c r="D86" s="49"/>
      <c r="E86" s="43"/>
      <c r="F86" s="46"/>
      <c r="G86" s="180"/>
      <c r="H86" s="39" t="s">
        <v>44</v>
      </c>
    </row>
    <row r="87" spans="1:8" ht="12.75">
      <c r="A87" s="26"/>
      <c r="C87" s="50"/>
      <c r="D87" s="181">
        <v>21</v>
      </c>
      <c r="E87" s="32" t="s">
        <v>480</v>
      </c>
      <c r="F87" s="37"/>
      <c r="G87" s="39"/>
      <c r="H87" s="46"/>
    </row>
    <row r="88" spans="1:8" ht="12.75">
      <c r="A88" s="26">
        <v>42</v>
      </c>
      <c r="B88" s="27" t="s">
        <v>44</v>
      </c>
      <c r="C88" s="35" t="s">
        <v>45</v>
      </c>
      <c r="D88" s="182"/>
      <c r="E88" s="36" t="s">
        <v>44</v>
      </c>
      <c r="F88" s="37"/>
      <c r="G88" s="39"/>
      <c r="H88" s="46"/>
    </row>
    <row r="89" spans="1:8" ht="12.75">
      <c r="A89" s="26"/>
      <c r="C89" s="26"/>
      <c r="D89" s="51"/>
      <c r="E89" s="183">
        <v>75</v>
      </c>
      <c r="F89" s="47" t="s">
        <v>531</v>
      </c>
      <c r="G89" s="39"/>
      <c r="H89" s="46"/>
    </row>
    <row r="90" spans="1:8" ht="12.75">
      <c r="A90" s="26">
        <v>43</v>
      </c>
      <c r="B90" s="27" t="s">
        <v>44</v>
      </c>
      <c r="C90" s="35" t="s">
        <v>45</v>
      </c>
      <c r="D90" s="51"/>
      <c r="E90" s="183"/>
      <c r="F90" s="52" t="s">
        <v>816</v>
      </c>
      <c r="G90" s="39"/>
      <c r="H90" s="46"/>
    </row>
    <row r="91" spans="1:8" ht="12.75">
      <c r="A91" s="26"/>
      <c r="C91" s="50"/>
      <c r="D91" s="181">
        <v>22</v>
      </c>
      <c r="E91" s="32" t="s">
        <v>531</v>
      </c>
      <c r="F91" s="53"/>
      <c r="G91" s="39"/>
      <c r="H91" s="46"/>
    </row>
    <row r="92" spans="1:8" ht="12.75">
      <c r="A92" s="26">
        <v>44</v>
      </c>
      <c r="B92" s="27">
        <v>75</v>
      </c>
      <c r="C92" s="28" t="s">
        <v>606</v>
      </c>
      <c r="D92" s="182"/>
      <c r="E92" s="42" t="s">
        <v>44</v>
      </c>
      <c r="F92" s="37"/>
      <c r="G92" s="39"/>
      <c r="H92" s="46"/>
    </row>
    <row r="93" spans="1:8" ht="12.75">
      <c r="A93" s="26"/>
      <c r="C93" s="26"/>
      <c r="D93" s="51"/>
      <c r="E93" s="54"/>
      <c r="F93" s="180">
        <v>102</v>
      </c>
      <c r="G93" s="39" t="s">
        <v>460</v>
      </c>
      <c r="H93" s="46"/>
    </row>
    <row r="94" spans="1:8" ht="12.75">
      <c r="A94" s="26">
        <v>45</v>
      </c>
      <c r="B94" s="27">
        <v>174</v>
      </c>
      <c r="C94" s="28" t="s">
        <v>654</v>
      </c>
      <c r="D94" s="49"/>
      <c r="E94" s="20"/>
      <c r="F94" s="180"/>
      <c r="G94" s="39" t="s">
        <v>815</v>
      </c>
      <c r="H94" s="46"/>
    </row>
    <row r="95" spans="1:8" ht="12.75">
      <c r="A95" s="26"/>
      <c r="C95" s="55"/>
      <c r="D95" s="181">
        <v>23</v>
      </c>
      <c r="E95" s="32" t="s">
        <v>814</v>
      </c>
      <c r="F95" s="44"/>
      <c r="G95" s="39"/>
      <c r="H95" s="46"/>
    </row>
    <row r="96" spans="1:8" ht="12.75">
      <c r="A96" s="26">
        <v>46</v>
      </c>
      <c r="B96" s="27">
        <v>146</v>
      </c>
      <c r="C96" s="35" t="s">
        <v>647</v>
      </c>
      <c r="D96" s="182"/>
      <c r="E96" s="42" t="s">
        <v>813</v>
      </c>
      <c r="F96" s="56"/>
      <c r="G96" s="39"/>
      <c r="H96" s="46"/>
    </row>
    <row r="97" spans="1:8" ht="12.75">
      <c r="A97" s="26"/>
      <c r="C97" s="26"/>
      <c r="D97" s="49"/>
      <c r="E97" s="183">
        <v>76</v>
      </c>
      <c r="F97" s="57" t="s">
        <v>460</v>
      </c>
      <c r="G97" s="39"/>
      <c r="H97" s="46"/>
    </row>
    <row r="98" spans="1:8" ht="12.75">
      <c r="A98" s="26">
        <v>47</v>
      </c>
      <c r="B98" s="27" t="s">
        <v>44</v>
      </c>
      <c r="C98" s="35" t="s">
        <v>45</v>
      </c>
      <c r="D98" s="49"/>
      <c r="E98" s="183"/>
      <c r="F98" s="52" t="s">
        <v>812</v>
      </c>
      <c r="G98" s="39"/>
      <c r="H98" s="46"/>
    </row>
    <row r="99" spans="1:8" ht="12.75">
      <c r="A99" s="26"/>
      <c r="C99" s="50"/>
      <c r="D99" s="181">
        <v>24</v>
      </c>
      <c r="E99" s="32" t="s">
        <v>460</v>
      </c>
      <c r="F99" s="56"/>
      <c r="G99" s="39"/>
      <c r="H99" s="46"/>
    </row>
    <row r="100" spans="1:8" ht="12.75">
      <c r="A100" s="26">
        <v>48</v>
      </c>
      <c r="B100" s="27">
        <v>40</v>
      </c>
      <c r="C100" s="28" t="s">
        <v>811</v>
      </c>
      <c r="D100" s="182"/>
      <c r="E100" s="42" t="s">
        <v>44</v>
      </c>
      <c r="F100" s="44"/>
      <c r="G100" s="39"/>
      <c r="H100" s="46"/>
    </row>
    <row r="101" spans="1:8" ht="12.75">
      <c r="A101" s="26"/>
      <c r="B101" s="26"/>
      <c r="D101" s="17"/>
      <c r="F101" s="44"/>
      <c r="G101" s="39"/>
      <c r="H101" s="46"/>
    </row>
    <row r="102" spans="1:8" ht="12.75">
      <c r="A102" s="26">
        <v>49</v>
      </c>
      <c r="B102" s="27">
        <v>32</v>
      </c>
      <c r="C102" s="28" t="s">
        <v>552</v>
      </c>
      <c r="D102" s="38"/>
      <c r="F102" s="46"/>
      <c r="G102" s="39"/>
      <c r="H102" s="46"/>
    </row>
    <row r="103" spans="1:8" ht="12.75">
      <c r="A103" s="26"/>
      <c r="B103" s="26"/>
      <c r="C103" s="55"/>
      <c r="D103" s="181">
        <v>25</v>
      </c>
      <c r="E103" s="32" t="s">
        <v>362</v>
      </c>
      <c r="F103" s="46"/>
      <c r="G103" s="39"/>
      <c r="H103" s="46"/>
    </row>
    <row r="104" spans="1:8" ht="12.75">
      <c r="A104" s="26">
        <v>50</v>
      </c>
      <c r="B104" s="27" t="s">
        <v>44</v>
      </c>
      <c r="C104" s="35" t="s">
        <v>45</v>
      </c>
      <c r="D104" s="182"/>
      <c r="E104" s="42" t="s">
        <v>44</v>
      </c>
      <c r="F104" s="56"/>
      <c r="G104" s="39"/>
      <c r="H104" s="46"/>
    </row>
    <row r="105" spans="1:8" ht="12.75">
      <c r="A105" s="26"/>
      <c r="B105" s="26"/>
      <c r="D105" s="17"/>
      <c r="E105" s="183">
        <v>77</v>
      </c>
      <c r="F105" s="47" t="s">
        <v>362</v>
      </c>
      <c r="G105" s="39"/>
      <c r="H105" s="46"/>
    </row>
    <row r="106" spans="1:8" ht="12.75">
      <c r="A106" s="26">
        <v>51</v>
      </c>
      <c r="B106" s="27">
        <v>98</v>
      </c>
      <c r="C106" s="35" t="s">
        <v>604</v>
      </c>
      <c r="D106" s="51"/>
      <c r="E106" s="183"/>
      <c r="F106" s="52" t="s">
        <v>810</v>
      </c>
      <c r="G106" s="39"/>
      <c r="H106" s="46"/>
    </row>
    <row r="107" spans="1:8" ht="12.75">
      <c r="A107" s="26"/>
      <c r="B107" s="26"/>
      <c r="C107" s="50"/>
      <c r="D107" s="181">
        <v>26</v>
      </c>
      <c r="E107" s="32" t="s">
        <v>809</v>
      </c>
      <c r="F107" s="56"/>
      <c r="G107" s="39"/>
      <c r="H107" s="46"/>
    </row>
    <row r="108" spans="1:8" ht="12.75">
      <c r="A108" s="26">
        <v>52</v>
      </c>
      <c r="B108" s="27">
        <v>182</v>
      </c>
      <c r="C108" s="28" t="s">
        <v>632</v>
      </c>
      <c r="D108" s="182"/>
      <c r="E108" s="42" t="s">
        <v>427</v>
      </c>
      <c r="F108" s="44"/>
      <c r="G108" s="39"/>
      <c r="H108" s="46"/>
    </row>
    <row r="109" spans="1:8" ht="12.75">
      <c r="A109" s="26"/>
      <c r="B109" s="26"/>
      <c r="C109" s="26"/>
      <c r="D109" s="51"/>
      <c r="E109" s="26"/>
      <c r="F109" s="180">
        <v>103</v>
      </c>
      <c r="G109" s="39" t="s">
        <v>429</v>
      </c>
      <c r="H109" s="46"/>
    </row>
    <row r="110" spans="1:8" ht="12.75">
      <c r="A110" s="26">
        <v>53</v>
      </c>
      <c r="B110" s="27">
        <v>190</v>
      </c>
      <c r="C110" s="28" t="s">
        <v>581</v>
      </c>
      <c r="D110" s="51"/>
      <c r="E110" s="26"/>
      <c r="F110" s="180"/>
      <c r="G110" s="39" t="s">
        <v>808</v>
      </c>
      <c r="H110" s="46"/>
    </row>
    <row r="111" spans="1:8" ht="12.75">
      <c r="A111" s="26"/>
      <c r="B111" s="26"/>
      <c r="C111" s="50"/>
      <c r="D111" s="181">
        <v>27</v>
      </c>
      <c r="E111" s="32" t="s">
        <v>582</v>
      </c>
      <c r="F111" s="44"/>
      <c r="G111" s="39"/>
      <c r="H111" s="46"/>
    </row>
    <row r="112" spans="1:8" ht="12.75">
      <c r="A112" s="26">
        <v>54</v>
      </c>
      <c r="B112" s="27" t="s">
        <v>44</v>
      </c>
      <c r="C112" s="35" t="s">
        <v>45</v>
      </c>
      <c r="D112" s="182"/>
      <c r="E112" s="42" t="s">
        <v>44</v>
      </c>
      <c r="F112" s="56"/>
      <c r="G112" s="39"/>
      <c r="H112" s="46"/>
    </row>
    <row r="113" spans="1:8" ht="12.75">
      <c r="A113" s="26"/>
      <c r="B113" s="26"/>
      <c r="C113" s="26"/>
      <c r="D113" s="51"/>
      <c r="E113" s="183">
        <v>78</v>
      </c>
      <c r="F113" s="57" t="s">
        <v>429</v>
      </c>
      <c r="G113" s="39"/>
      <c r="H113" s="46"/>
    </row>
    <row r="114" spans="1:8" ht="12.75">
      <c r="A114" s="26">
        <v>55</v>
      </c>
      <c r="B114" s="27" t="s">
        <v>44</v>
      </c>
      <c r="C114" s="35" t="s">
        <v>45</v>
      </c>
      <c r="D114" s="51"/>
      <c r="E114" s="183"/>
      <c r="F114" s="52" t="s">
        <v>807</v>
      </c>
      <c r="G114" s="39"/>
      <c r="H114" s="46"/>
    </row>
    <row r="115" spans="1:8" ht="12.75">
      <c r="A115" s="26"/>
      <c r="B115" s="26"/>
      <c r="C115" s="50"/>
      <c r="D115" s="181">
        <v>28</v>
      </c>
      <c r="E115" s="32" t="s">
        <v>429</v>
      </c>
      <c r="F115" s="56"/>
      <c r="G115" s="39"/>
      <c r="H115" s="46"/>
    </row>
    <row r="116" spans="1:8" ht="12.75">
      <c r="A116" s="26">
        <v>56</v>
      </c>
      <c r="B116" s="27">
        <v>44</v>
      </c>
      <c r="C116" s="28" t="s">
        <v>806</v>
      </c>
      <c r="D116" s="182"/>
      <c r="E116" s="42" t="s">
        <v>44</v>
      </c>
      <c r="F116" s="44"/>
      <c r="G116" s="39"/>
      <c r="H116" s="46"/>
    </row>
    <row r="117" spans="1:8" ht="12.75">
      <c r="A117" s="26"/>
      <c r="B117" s="26"/>
      <c r="C117" s="26"/>
      <c r="D117" s="51"/>
      <c r="E117" s="26"/>
      <c r="F117" s="44"/>
      <c r="G117" s="180" t="s">
        <v>44</v>
      </c>
      <c r="H117" s="48" t="s">
        <v>44</v>
      </c>
    </row>
    <row r="118" spans="1:8" ht="12.75">
      <c r="A118" s="26">
        <v>57</v>
      </c>
      <c r="B118" s="27">
        <v>53</v>
      </c>
      <c r="C118" s="28" t="s">
        <v>576</v>
      </c>
      <c r="D118" s="64"/>
      <c r="E118" s="26"/>
      <c r="F118" s="44"/>
      <c r="G118" s="180"/>
      <c r="H118" s="39" t="s">
        <v>44</v>
      </c>
    </row>
    <row r="119" spans="1:8" ht="12.75">
      <c r="A119" s="26"/>
      <c r="B119" s="26"/>
      <c r="C119" s="50"/>
      <c r="D119" s="181">
        <v>29</v>
      </c>
      <c r="E119" s="32" t="s">
        <v>574</v>
      </c>
      <c r="F119" s="44"/>
      <c r="G119" s="39"/>
      <c r="H119" s="46"/>
    </row>
    <row r="120" spans="1:8" ht="12.75">
      <c r="A120" s="26">
        <v>58</v>
      </c>
      <c r="B120" s="27" t="s">
        <v>44</v>
      </c>
      <c r="C120" s="35" t="s">
        <v>45</v>
      </c>
      <c r="D120" s="182"/>
      <c r="E120" s="36" t="s">
        <v>44</v>
      </c>
      <c r="F120" s="44"/>
      <c r="G120" s="39"/>
      <c r="H120" s="46"/>
    </row>
    <row r="121" spans="1:8" ht="12.75">
      <c r="A121" s="26"/>
      <c r="B121" s="26"/>
      <c r="C121" s="26"/>
      <c r="D121" s="51"/>
      <c r="E121" s="183">
        <v>79</v>
      </c>
      <c r="F121" s="47" t="s">
        <v>377</v>
      </c>
      <c r="G121" s="39"/>
      <c r="H121" s="46"/>
    </row>
    <row r="122" spans="1:8" ht="12.75">
      <c r="A122" s="26">
        <v>59</v>
      </c>
      <c r="B122" s="27" t="s">
        <v>44</v>
      </c>
      <c r="C122" s="35" t="s">
        <v>45</v>
      </c>
      <c r="D122" s="51"/>
      <c r="E122" s="183"/>
      <c r="F122" s="52" t="s">
        <v>805</v>
      </c>
      <c r="G122" s="39"/>
      <c r="H122" s="46"/>
    </row>
    <row r="123" spans="1:8" ht="12.75">
      <c r="A123" s="26"/>
      <c r="B123" s="26"/>
      <c r="C123" s="50"/>
      <c r="D123" s="181">
        <v>30</v>
      </c>
      <c r="E123" s="32" t="s">
        <v>377</v>
      </c>
      <c r="F123" s="56"/>
      <c r="G123" s="39"/>
      <c r="H123" s="46"/>
    </row>
    <row r="124" spans="1:8" ht="12.75">
      <c r="A124" s="26">
        <v>60</v>
      </c>
      <c r="B124" s="27">
        <v>82</v>
      </c>
      <c r="C124" s="28" t="s">
        <v>804</v>
      </c>
      <c r="D124" s="182"/>
      <c r="E124" s="42" t="s">
        <v>44</v>
      </c>
      <c r="F124" s="44"/>
      <c r="G124" s="39"/>
      <c r="H124" s="46"/>
    </row>
    <row r="125" spans="1:8" ht="12.75">
      <c r="A125" s="26"/>
      <c r="B125" s="26"/>
      <c r="C125" s="26"/>
      <c r="D125" s="51"/>
      <c r="E125" s="26"/>
      <c r="F125" s="180">
        <v>104</v>
      </c>
      <c r="G125" s="39" t="s">
        <v>377</v>
      </c>
      <c r="H125" s="46"/>
    </row>
    <row r="126" spans="1:8" ht="12.75">
      <c r="A126" s="26">
        <v>61</v>
      </c>
      <c r="B126" s="27">
        <v>107</v>
      </c>
      <c r="C126" s="28" t="s">
        <v>622</v>
      </c>
      <c r="D126" s="51"/>
      <c r="E126" s="26"/>
      <c r="F126" s="180"/>
      <c r="G126" s="39" t="s">
        <v>803</v>
      </c>
      <c r="H126" s="46"/>
    </row>
    <row r="127" spans="1:8" ht="12.75">
      <c r="A127" s="26"/>
      <c r="B127" s="26"/>
      <c r="C127" s="50"/>
      <c r="D127" s="181">
        <v>31</v>
      </c>
      <c r="E127" s="32" t="s">
        <v>802</v>
      </c>
      <c r="F127" s="44"/>
      <c r="G127" s="39"/>
      <c r="H127" s="46"/>
    </row>
    <row r="128" spans="1:8" ht="12.75">
      <c r="A128" s="26">
        <v>62</v>
      </c>
      <c r="B128" s="27"/>
      <c r="C128" s="35" t="s">
        <v>45</v>
      </c>
      <c r="D128" s="182"/>
      <c r="E128" s="36" t="s">
        <v>44</v>
      </c>
      <c r="F128" s="44"/>
      <c r="G128" s="39"/>
      <c r="H128" s="46"/>
    </row>
    <row r="129" spans="1:8" ht="12.75">
      <c r="A129" s="26"/>
      <c r="B129" s="26"/>
      <c r="C129" s="26"/>
      <c r="D129" s="51"/>
      <c r="E129" s="183">
        <v>80</v>
      </c>
      <c r="F129" s="57" t="s">
        <v>420</v>
      </c>
      <c r="G129" s="39"/>
      <c r="H129" s="46"/>
    </row>
    <row r="130" spans="1:8" ht="12.75">
      <c r="A130" s="26">
        <v>63</v>
      </c>
      <c r="B130" s="27" t="s">
        <v>44</v>
      </c>
      <c r="C130" s="35" t="s">
        <v>45</v>
      </c>
      <c r="D130" s="51"/>
      <c r="E130" s="183"/>
      <c r="F130" s="52" t="s">
        <v>801</v>
      </c>
      <c r="G130" s="39"/>
      <c r="H130" s="46"/>
    </row>
    <row r="131" spans="1:8" ht="12.75">
      <c r="A131" s="26"/>
      <c r="B131" s="26"/>
      <c r="C131" s="50"/>
      <c r="D131" s="181">
        <v>32</v>
      </c>
      <c r="E131" s="32" t="s">
        <v>420</v>
      </c>
      <c r="F131" s="56"/>
      <c r="G131" s="39"/>
      <c r="H131" s="46"/>
    </row>
    <row r="132" spans="1:8" ht="12.75">
      <c r="A132" s="26">
        <v>64</v>
      </c>
      <c r="B132" s="27">
        <v>24</v>
      </c>
      <c r="C132" s="28" t="s">
        <v>680</v>
      </c>
      <c r="D132" s="182"/>
      <c r="E132" s="42" t="s">
        <v>44</v>
      </c>
      <c r="F132" s="44"/>
      <c r="G132" s="39"/>
      <c r="H132" s="46"/>
    </row>
    <row r="133" spans="1:8" ht="25.5">
      <c r="A133" s="263" t="s">
        <v>38</v>
      </c>
      <c r="B133" s="263"/>
      <c r="C133" s="263"/>
      <c r="D133" s="263"/>
      <c r="E133" s="263"/>
      <c r="F133" s="263"/>
      <c r="G133" s="263"/>
      <c r="H133" s="263"/>
    </row>
    <row r="134" spans="1:8" ht="18.75">
      <c r="A134" s="179" t="s">
        <v>779</v>
      </c>
      <c r="B134" s="179"/>
      <c r="C134" s="179"/>
      <c r="D134" s="179"/>
      <c r="E134" s="179"/>
      <c r="F134" s="179"/>
      <c r="G134" s="179"/>
      <c r="H134" s="179"/>
    </row>
    <row r="135" spans="3:8" ht="15.75">
      <c r="C135" s="20"/>
      <c r="D135" s="22"/>
      <c r="F135" s="60"/>
      <c r="H135" s="60" t="s">
        <v>40</v>
      </c>
    </row>
    <row r="136" spans="1:8" ht="15.75">
      <c r="A136" s="26">
        <v>65</v>
      </c>
      <c r="B136" s="65">
        <v>23</v>
      </c>
      <c r="C136" s="37" t="s">
        <v>705</v>
      </c>
      <c r="E136" s="20"/>
      <c r="F136" s="33"/>
      <c r="H136" s="30" t="s">
        <v>800</v>
      </c>
    </row>
    <row r="137" spans="1:6" ht="12.75">
      <c r="A137" s="26"/>
      <c r="B137" s="65"/>
      <c r="C137" s="26"/>
      <c r="D137" s="244">
        <v>33</v>
      </c>
      <c r="E137" s="54" t="s">
        <v>510</v>
      </c>
      <c r="F137" s="33"/>
    </row>
    <row r="138" spans="1:6" ht="12.75">
      <c r="A138" s="26">
        <v>66</v>
      </c>
      <c r="B138" s="65" t="s">
        <v>44</v>
      </c>
      <c r="C138" s="26" t="s">
        <v>45</v>
      </c>
      <c r="D138" s="244"/>
      <c r="E138" s="54" t="s">
        <v>44</v>
      </c>
      <c r="F138" s="33"/>
    </row>
    <row r="139" spans="1:6" ht="12.75">
      <c r="A139" s="26"/>
      <c r="B139" s="65"/>
      <c r="C139" s="26"/>
      <c r="D139" s="49"/>
      <c r="E139" s="243">
        <v>81</v>
      </c>
      <c r="F139" s="39" t="s">
        <v>510</v>
      </c>
    </row>
    <row r="140" spans="1:7" ht="12.75">
      <c r="A140" s="26">
        <v>67</v>
      </c>
      <c r="B140" s="65">
        <v>189</v>
      </c>
      <c r="C140" s="26" t="s">
        <v>666</v>
      </c>
      <c r="D140" s="49"/>
      <c r="E140" s="243"/>
      <c r="F140" s="39" t="s">
        <v>799</v>
      </c>
      <c r="G140" s="66"/>
    </row>
    <row r="141" spans="1:7" ht="12.75">
      <c r="A141" s="26"/>
      <c r="B141" s="65"/>
      <c r="C141" s="26"/>
      <c r="D141" s="244">
        <v>34</v>
      </c>
      <c r="E141" s="54" t="s">
        <v>390</v>
      </c>
      <c r="F141" s="39"/>
      <c r="G141" s="66"/>
    </row>
    <row r="142" spans="1:7" ht="12.75">
      <c r="A142" s="26">
        <v>68</v>
      </c>
      <c r="B142" s="65">
        <v>92</v>
      </c>
      <c r="C142" s="37" t="s">
        <v>588</v>
      </c>
      <c r="D142" s="244"/>
      <c r="E142" s="54" t="s">
        <v>798</v>
      </c>
      <c r="F142" s="39"/>
      <c r="G142" s="66"/>
    </row>
    <row r="143" spans="1:7" ht="12.75">
      <c r="A143" s="26"/>
      <c r="B143" s="65"/>
      <c r="C143" s="26"/>
      <c r="D143" s="49"/>
      <c r="E143" s="43"/>
      <c r="F143" s="180">
        <v>105</v>
      </c>
      <c r="G143" s="66" t="s">
        <v>510</v>
      </c>
    </row>
    <row r="144" spans="1:8" ht="12.75">
      <c r="A144" s="26">
        <v>69</v>
      </c>
      <c r="B144" s="65">
        <v>173</v>
      </c>
      <c r="C144" s="37" t="s">
        <v>649</v>
      </c>
      <c r="D144" s="49"/>
      <c r="E144" s="43"/>
      <c r="F144" s="180"/>
      <c r="G144" s="66" t="s">
        <v>797</v>
      </c>
      <c r="H144" s="67"/>
    </row>
    <row r="145" spans="1:8" ht="12.75">
      <c r="A145" s="26"/>
      <c r="B145" s="65"/>
      <c r="C145" s="26"/>
      <c r="D145" s="244">
        <v>35</v>
      </c>
      <c r="E145" s="54" t="s">
        <v>354</v>
      </c>
      <c r="F145" s="39"/>
      <c r="G145" s="66"/>
      <c r="H145" s="67"/>
    </row>
    <row r="146" spans="1:8" ht="12.75">
      <c r="A146" s="26">
        <v>70</v>
      </c>
      <c r="B146" s="65" t="s">
        <v>44</v>
      </c>
      <c r="C146" s="26" t="s">
        <v>45</v>
      </c>
      <c r="D146" s="244"/>
      <c r="E146" s="54" t="s">
        <v>44</v>
      </c>
      <c r="F146" s="39"/>
      <c r="G146" s="66"/>
      <c r="H146" s="67"/>
    </row>
    <row r="147" spans="1:8" ht="12.75">
      <c r="A147" s="26"/>
      <c r="B147" s="65"/>
      <c r="C147" s="26"/>
      <c r="D147" s="49"/>
      <c r="E147" s="243">
        <v>82</v>
      </c>
      <c r="F147" s="39" t="s">
        <v>457</v>
      </c>
      <c r="G147" s="66"/>
      <c r="H147" s="67"/>
    </row>
    <row r="148" spans="1:8" ht="12.75">
      <c r="A148" s="26">
        <v>71</v>
      </c>
      <c r="B148" s="65" t="s">
        <v>44</v>
      </c>
      <c r="C148" s="26" t="s">
        <v>45</v>
      </c>
      <c r="D148" s="49"/>
      <c r="E148" s="243"/>
      <c r="F148" s="39" t="s">
        <v>796</v>
      </c>
      <c r="G148" s="66"/>
      <c r="H148" s="67"/>
    </row>
    <row r="149" spans="1:8" ht="12.75">
      <c r="A149" s="26"/>
      <c r="B149" s="65"/>
      <c r="C149" s="26"/>
      <c r="D149" s="244">
        <v>36</v>
      </c>
      <c r="E149" s="54" t="s">
        <v>457</v>
      </c>
      <c r="F149" s="46"/>
      <c r="G149" s="66"/>
      <c r="H149" s="67"/>
    </row>
    <row r="150" spans="1:8" ht="12.75">
      <c r="A150" s="26">
        <v>72</v>
      </c>
      <c r="B150" s="65">
        <v>43</v>
      </c>
      <c r="C150" s="37" t="s">
        <v>650</v>
      </c>
      <c r="D150" s="244"/>
      <c r="E150" s="54" t="s">
        <v>44</v>
      </c>
      <c r="F150" s="39"/>
      <c r="G150" s="66"/>
      <c r="H150" s="67"/>
    </row>
    <row r="151" spans="1:8" ht="12.75">
      <c r="A151" s="26"/>
      <c r="B151" s="65"/>
      <c r="C151" s="26"/>
      <c r="D151" s="49"/>
      <c r="E151" s="67"/>
      <c r="F151" s="39"/>
      <c r="G151" s="180" t="s">
        <v>44</v>
      </c>
      <c r="H151" s="66" t="s">
        <v>44</v>
      </c>
    </row>
    <row r="152" spans="1:8" ht="12.75">
      <c r="A152" s="26">
        <v>73</v>
      </c>
      <c r="B152" s="65">
        <v>63</v>
      </c>
      <c r="C152" s="37" t="s">
        <v>629</v>
      </c>
      <c r="D152" s="49"/>
      <c r="E152" s="43"/>
      <c r="F152" s="46"/>
      <c r="G152" s="180"/>
      <c r="H152" s="66" t="s">
        <v>44</v>
      </c>
    </row>
    <row r="153" spans="1:8" ht="12.75">
      <c r="A153" s="26"/>
      <c r="B153" s="65"/>
      <c r="C153" s="26"/>
      <c r="D153" s="244">
        <v>37</v>
      </c>
      <c r="E153" s="54" t="s">
        <v>523</v>
      </c>
      <c r="F153" s="37"/>
      <c r="G153" s="66"/>
      <c r="H153" s="67"/>
    </row>
    <row r="154" spans="1:8" ht="12.75">
      <c r="A154" s="26">
        <v>74</v>
      </c>
      <c r="B154" s="65" t="s">
        <v>44</v>
      </c>
      <c r="C154" s="26" t="s">
        <v>45</v>
      </c>
      <c r="D154" s="244"/>
      <c r="E154" s="54" t="s">
        <v>44</v>
      </c>
      <c r="F154" s="37"/>
      <c r="G154" s="66"/>
      <c r="H154" s="67"/>
    </row>
    <row r="155" spans="1:8" ht="12.75">
      <c r="A155" s="26"/>
      <c r="B155" s="65"/>
      <c r="C155" s="26"/>
      <c r="D155" s="51"/>
      <c r="E155" s="243">
        <v>83</v>
      </c>
      <c r="F155" s="39" t="s">
        <v>523</v>
      </c>
      <c r="G155" s="66"/>
      <c r="H155" s="67"/>
    </row>
    <row r="156" spans="1:8" ht="12.75">
      <c r="A156" s="26">
        <v>75</v>
      </c>
      <c r="B156" s="65" t="s">
        <v>44</v>
      </c>
      <c r="C156" s="26" t="s">
        <v>45</v>
      </c>
      <c r="D156" s="51"/>
      <c r="E156" s="243"/>
      <c r="F156" s="39" t="s">
        <v>795</v>
      </c>
      <c r="G156" s="66"/>
      <c r="H156" s="67"/>
    </row>
    <row r="157" spans="1:8" ht="12.75">
      <c r="A157" s="26"/>
      <c r="B157" s="65"/>
      <c r="C157" s="26"/>
      <c r="D157" s="244">
        <v>38</v>
      </c>
      <c r="E157" s="54" t="s">
        <v>470</v>
      </c>
      <c r="F157" s="37"/>
      <c r="G157" s="66"/>
      <c r="H157" s="67"/>
    </row>
    <row r="158" spans="1:8" ht="12.75">
      <c r="A158" s="26">
        <v>76</v>
      </c>
      <c r="B158" s="65">
        <v>97</v>
      </c>
      <c r="C158" s="37" t="s">
        <v>660</v>
      </c>
      <c r="D158" s="244"/>
      <c r="E158" s="54" t="s">
        <v>44</v>
      </c>
      <c r="F158" s="37"/>
      <c r="G158" s="66"/>
      <c r="H158" s="67"/>
    </row>
    <row r="159" spans="1:8" ht="12.75">
      <c r="A159" s="26"/>
      <c r="B159" s="65"/>
      <c r="C159" s="26"/>
      <c r="D159" s="51"/>
      <c r="E159" s="54"/>
      <c r="F159" s="180">
        <v>106</v>
      </c>
      <c r="G159" s="66" t="s">
        <v>468</v>
      </c>
      <c r="H159" s="67"/>
    </row>
    <row r="160" spans="1:8" ht="12.75">
      <c r="A160" s="26">
        <v>77</v>
      </c>
      <c r="B160" s="65">
        <v>111</v>
      </c>
      <c r="C160" s="37" t="s">
        <v>617</v>
      </c>
      <c r="D160" s="49"/>
      <c r="E160" s="26"/>
      <c r="F160" s="180"/>
      <c r="G160" s="66" t="s">
        <v>794</v>
      </c>
      <c r="H160" s="67"/>
    </row>
    <row r="161" spans="1:8" ht="12.75">
      <c r="A161" s="26"/>
      <c r="B161" s="65"/>
      <c r="C161" s="67"/>
      <c r="D161" s="244">
        <v>39</v>
      </c>
      <c r="E161" s="54" t="s">
        <v>425</v>
      </c>
      <c r="F161" s="44"/>
      <c r="G161" s="66"/>
      <c r="H161" s="67"/>
    </row>
    <row r="162" spans="1:8" ht="12.75">
      <c r="A162" s="26">
        <v>78</v>
      </c>
      <c r="B162" s="65">
        <v>186</v>
      </c>
      <c r="C162" s="26" t="s">
        <v>631</v>
      </c>
      <c r="D162" s="244"/>
      <c r="E162" s="54" t="s">
        <v>793</v>
      </c>
      <c r="F162" s="44"/>
      <c r="G162" s="66"/>
      <c r="H162" s="67"/>
    </row>
    <row r="163" spans="1:8" ht="12.75">
      <c r="A163" s="26"/>
      <c r="B163" s="65"/>
      <c r="C163" s="26"/>
      <c r="D163" s="49"/>
      <c r="E163" s="243">
        <v>84</v>
      </c>
      <c r="F163" s="39" t="s">
        <v>468</v>
      </c>
      <c r="G163" s="66"/>
      <c r="H163" s="67"/>
    </row>
    <row r="164" spans="1:8" ht="12.75">
      <c r="A164" s="26">
        <v>79</v>
      </c>
      <c r="B164" s="65" t="s">
        <v>44</v>
      </c>
      <c r="C164" s="26" t="s">
        <v>45</v>
      </c>
      <c r="D164" s="49"/>
      <c r="E164" s="243"/>
      <c r="F164" s="39" t="s">
        <v>792</v>
      </c>
      <c r="G164" s="66"/>
      <c r="H164" s="67"/>
    </row>
    <row r="165" spans="1:8" ht="12.75">
      <c r="A165" s="26"/>
      <c r="B165" s="65"/>
      <c r="C165" s="26"/>
      <c r="D165" s="244">
        <v>40</v>
      </c>
      <c r="E165" s="54" t="s">
        <v>468</v>
      </c>
      <c r="F165" s="44"/>
      <c r="G165" s="66"/>
      <c r="H165" s="67"/>
    </row>
    <row r="166" spans="1:8" ht="12.75">
      <c r="A166" s="26">
        <v>80</v>
      </c>
      <c r="B166" s="65">
        <v>36</v>
      </c>
      <c r="C166" s="37" t="s">
        <v>791</v>
      </c>
      <c r="D166" s="244"/>
      <c r="E166" s="54" t="s">
        <v>44</v>
      </c>
      <c r="F166" s="44"/>
      <c r="G166" s="66"/>
      <c r="H166" s="67"/>
    </row>
    <row r="167" spans="1:8" ht="12.75">
      <c r="A167" s="26"/>
      <c r="B167" s="37"/>
      <c r="C167" s="67"/>
      <c r="D167" s="67"/>
      <c r="E167" s="67"/>
      <c r="F167" s="44"/>
      <c r="G167" s="66"/>
      <c r="H167" s="67"/>
    </row>
    <row r="168" spans="1:8" ht="12.75">
      <c r="A168" s="26">
        <v>81</v>
      </c>
      <c r="B168" s="65">
        <v>34</v>
      </c>
      <c r="C168" s="37" t="s">
        <v>618</v>
      </c>
      <c r="D168" s="49"/>
      <c r="E168" s="67"/>
      <c r="F168" s="46"/>
      <c r="G168" s="66"/>
      <c r="H168" s="67"/>
    </row>
    <row r="169" spans="1:8" ht="12.75">
      <c r="A169" s="26"/>
      <c r="B169" s="37"/>
      <c r="C169" s="67"/>
      <c r="D169" s="244">
        <v>41</v>
      </c>
      <c r="E169" s="54" t="s">
        <v>368</v>
      </c>
      <c r="F169" s="46"/>
      <c r="G169" s="66"/>
      <c r="H169" s="67"/>
    </row>
    <row r="170" spans="1:8" ht="12.75">
      <c r="A170" s="26">
        <v>82</v>
      </c>
      <c r="B170" s="65" t="s">
        <v>44</v>
      </c>
      <c r="C170" s="26" t="s">
        <v>45</v>
      </c>
      <c r="D170" s="244"/>
      <c r="E170" s="54" t="s">
        <v>44</v>
      </c>
      <c r="F170" s="44"/>
      <c r="G170" s="66"/>
      <c r="H170" s="67"/>
    </row>
    <row r="171" spans="1:8" ht="12.75">
      <c r="A171" s="26"/>
      <c r="B171" s="37"/>
      <c r="C171" s="67"/>
      <c r="D171" s="67"/>
      <c r="E171" s="243">
        <v>85</v>
      </c>
      <c r="F171" s="39" t="s">
        <v>368</v>
      </c>
      <c r="G171" s="66"/>
      <c r="H171" s="67"/>
    </row>
    <row r="172" spans="1:8" ht="12.75">
      <c r="A172" s="26">
        <v>83</v>
      </c>
      <c r="B172" s="65">
        <v>86</v>
      </c>
      <c r="C172" s="26" t="s">
        <v>664</v>
      </c>
      <c r="D172" s="51"/>
      <c r="E172" s="243"/>
      <c r="F172" s="39" t="s">
        <v>790</v>
      </c>
      <c r="G172" s="66"/>
      <c r="H172" s="67"/>
    </row>
    <row r="173" spans="1:8" ht="12.75">
      <c r="A173" s="26"/>
      <c r="B173" s="37"/>
      <c r="C173" s="26"/>
      <c r="D173" s="244">
        <v>42</v>
      </c>
      <c r="E173" s="54" t="s">
        <v>494</v>
      </c>
      <c r="F173" s="44"/>
      <c r="G173" s="66"/>
      <c r="H173" s="67"/>
    </row>
    <row r="174" spans="1:8" ht="12.75">
      <c r="A174" s="26">
        <v>84</v>
      </c>
      <c r="B174" s="65">
        <v>77</v>
      </c>
      <c r="C174" s="37" t="s">
        <v>569</v>
      </c>
      <c r="D174" s="244"/>
      <c r="E174" s="54" t="s">
        <v>789</v>
      </c>
      <c r="F174" s="44"/>
      <c r="G174" s="66"/>
      <c r="H174" s="67"/>
    </row>
    <row r="175" spans="1:8" ht="12.75">
      <c r="A175" s="26"/>
      <c r="B175" s="37"/>
      <c r="C175" s="26"/>
      <c r="D175" s="51"/>
      <c r="E175" s="26"/>
      <c r="F175" s="180">
        <v>107</v>
      </c>
      <c r="G175" s="66" t="s">
        <v>418</v>
      </c>
      <c r="H175" s="67"/>
    </row>
    <row r="176" spans="1:8" ht="12.75">
      <c r="A176" s="26">
        <v>85</v>
      </c>
      <c r="B176" s="65">
        <v>99</v>
      </c>
      <c r="C176" s="37" t="s">
        <v>677</v>
      </c>
      <c r="D176" s="51"/>
      <c r="E176" s="26"/>
      <c r="F176" s="180"/>
      <c r="G176" s="66" t="s">
        <v>788</v>
      </c>
      <c r="H176" s="67"/>
    </row>
    <row r="177" spans="1:8" ht="12.75">
      <c r="A177" s="26"/>
      <c r="B177" s="37"/>
      <c r="C177" s="26"/>
      <c r="D177" s="244">
        <v>43</v>
      </c>
      <c r="E177" s="54" t="s">
        <v>413</v>
      </c>
      <c r="F177" s="44"/>
      <c r="G177" s="66"/>
      <c r="H177" s="67"/>
    </row>
    <row r="178" spans="1:8" ht="12.75">
      <c r="A178" s="26">
        <v>86</v>
      </c>
      <c r="B178" s="65" t="s">
        <v>44</v>
      </c>
      <c r="C178" s="26" t="s">
        <v>45</v>
      </c>
      <c r="D178" s="244"/>
      <c r="E178" s="54" t="s">
        <v>44</v>
      </c>
      <c r="F178" s="44"/>
      <c r="G178" s="66"/>
      <c r="H178" s="67"/>
    </row>
    <row r="179" spans="1:8" ht="12.75">
      <c r="A179" s="26"/>
      <c r="B179" s="37"/>
      <c r="C179" s="26"/>
      <c r="D179" s="51"/>
      <c r="E179" s="243">
        <v>86</v>
      </c>
      <c r="F179" s="39" t="s">
        <v>418</v>
      </c>
      <c r="G179" s="66"/>
      <c r="H179" s="67"/>
    </row>
    <row r="180" spans="1:8" ht="12.75">
      <c r="A180" s="26">
        <v>87</v>
      </c>
      <c r="B180" s="65" t="s">
        <v>44</v>
      </c>
      <c r="C180" s="26" t="s">
        <v>45</v>
      </c>
      <c r="D180" s="51"/>
      <c r="E180" s="243"/>
      <c r="F180" s="39" t="s">
        <v>787</v>
      </c>
      <c r="G180" s="66"/>
      <c r="H180" s="67"/>
    </row>
    <row r="181" spans="1:8" ht="12.75">
      <c r="A181" s="26"/>
      <c r="B181" s="37"/>
      <c r="C181" s="26"/>
      <c r="D181" s="244">
        <v>44</v>
      </c>
      <c r="E181" s="54" t="s">
        <v>418</v>
      </c>
      <c r="F181" s="44"/>
      <c r="G181" s="66"/>
      <c r="H181" s="67"/>
    </row>
    <row r="182" spans="1:8" ht="12.75">
      <c r="A182" s="26">
        <v>88</v>
      </c>
      <c r="B182" s="65">
        <v>45</v>
      </c>
      <c r="C182" s="37" t="s">
        <v>786</v>
      </c>
      <c r="D182" s="244"/>
      <c r="E182" s="54" t="s">
        <v>44</v>
      </c>
      <c r="F182" s="44"/>
      <c r="G182" s="66"/>
      <c r="H182" s="67"/>
    </row>
    <row r="183" spans="1:8" ht="12.75">
      <c r="A183" s="26"/>
      <c r="B183" s="37"/>
      <c r="C183" s="26"/>
      <c r="D183" s="51"/>
      <c r="E183" s="26"/>
      <c r="F183" s="44"/>
      <c r="G183" s="180" t="s">
        <v>44</v>
      </c>
      <c r="H183" s="66" t="s">
        <v>44</v>
      </c>
    </row>
    <row r="184" spans="1:8" ht="12.75">
      <c r="A184" s="26">
        <v>89</v>
      </c>
      <c r="B184" s="65">
        <v>65</v>
      </c>
      <c r="C184" s="37" t="s">
        <v>562</v>
      </c>
      <c r="D184" s="51"/>
      <c r="E184" s="26"/>
      <c r="F184" s="44"/>
      <c r="G184" s="180"/>
      <c r="H184" s="66" t="s">
        <v>44</v>
      </c>
    </row>
    <row r="185" spans="1:8" ht="12.75">
      <c r="A185" s="26"/>
      <c r="B185" s="37"/>
      <c r="C185" s="26"/>
      <c r="D185" s="244">
        <v>45</v>
      </c>
      <c r="E185" s="54" t="s">
        <v>561</v>
      </c>
      <c r="F185" s="44"/>
      <c r="G185" s="66"/>
      <c r="H185" s="67"/>
    </row>
    <row r="186" spans="1:8" ht="12.75">
      <c r="A186" s="26">
        <v>90</v>
      </c>
      <c r="B186" s="65" t="s">
        <v>44</v>
      </c>
      <c r="C186" s="26" t="s">
        <v>45</v>
      </c>
      <c r="D186" s="244"/>
      <c r="E186" s="54" t="s">
        <v>44</v>
      </c>
      <c r="F186" s="44"/>
      <c r="G186" s="66"/>
      <c r="H186" s="67"/>
    </row>
    <row r="187" spans="1:8" ht="12.75">
      <c r="A187" s="26"/>
      <c r="B187" s="37"/>
      <c r="C187" s="26"/>
      <c r="D187" s="51"/>
      <c r="E187" s="243">
        <v>87</v>
      </c>
      <c r="F187" s="39" t="s">
        <v>561</v>
      </c>
      <c r="G187" s="66"/>
      <c r="H187" s="67"/>
    </row>
    <row r="188" spans="1:8" ht="12.75">
      <c r="A188" s="26">
        <v>91</v>
      </c>
      <c r="B188" s="65" t="s">
        <v>44</v>
      </c>
      <c r="C188" s="26" t="s">
        <v>45</v>
      </c>
      <c r="D188" s="51"/>
      <c r="E188" s="243"/>
      <c r="F188" s="39" t="s">
        <v>785</v>
      </c>
      <c r="G188" s="66"/>
      <c r="H188" s="67"/>
    </row>
    <row r="189" spans="1:8" ht="12.75">
      <c r="A189" s="26"/>
      <c r="B189" s="37"/>
      <c r="C189" s="26"/>
      <c r="D189" s="244">
        <v>46</v>
      </c>
      <c r="E189" s="54" t="s">
        <v>784</v>
      </c>
      <c r="F189" s="44"/>
      <c r="G189" s="66"/>
      <c r="H189" s="67"/>
    </row>
    <row r="190" spans="1:8" ht="12.75">
      <c r="A190" s="26">
        <v>92</v>
      </c>
      <c r="B190" s="65">
        <v>188</v>
      </c>
      <c r="C190" s="37" t="s">
        <v>597</v>
      </c>
      <c r="D190" s="244"/>
      <c r="E190" s="54" t="s">
        <v>44</v>
      </c>
      <c r="F190" s="44"/>
      <c r="G190" s="66"/>
      <c r="H190" s="67"/>
    </row>
    <row r="191" spans="1:8" ht="12.75">
      <c r="A191" s="26"/>
      <c r="B191" s="37"/>
      <c r="C191" s="26"/>
      <c r="D191" s="51"/>
      <c r="E191" s="26"/>
      <c r="F191" s="180">
        <v>108</v>
      </c>
      <c r="G191" s="66" t="s">
        <v>403</v>
      </c>
      <c r="H191" s="67"/>
    </row>
    <row r="192" spans="1:8" ht="12.75">
      <c r="A192" s="26">
        <v>93</v>
      </c>
      <c r="B192" s="65">
        <v>181</v>
      </c>
      <c r="C192" s="37" t="s">
        <v>554</v>
      </c>
      <c r="D192" s="51"/>
      <c r="E192" s="26"/>
      <c r="F192" s="180"/>
      <c r="G192" s="66" t="s">
        <v>783</v>
      </c>
      <c r="H192" s="67"/>
    </row>
    <row r="193" spans="1:8" ht="12.75">
      <c r="A193" s="26"/>
      <c r="B193" s="37"/>
      <c r="C193" s="26"/>
      <c r="D193" s="244">
        <v>47</v>
      </c>
      <c r="E193" s="54" t="s">
        <v>441</v>
      </c>
      <c r="F193" s="44"/>
      <c r="G193" s="66"/>
      <c r="H193" s="67"/>
    </row>
    <row r="194" spans="1:8" ht="12.75">
      <c r="A194" s="26">
        <v>94</v>
      </c>
      <c r="B194" s="65">
        <v>138</v>
      </c>
      <c r="C194" s="26" t="s">
        <v>571</v>
      </c>
      <c r="D194" s="244"/>
      <c r="E194" s="54" t="s">
        <v>782</v>
      </c>
      <c r="F194" s="44"/>
      <c r="G194" s="66"/>
      <c r="H194" s="67"/>
    </row>
    <row r="195" spans="1:8" ht="12.75">
      <c r="A195" s="26"/>
      <c r="B195" s="37"/>
      <c r="C195" s="26"/>
      <c r="D195" s="51"/>
      <c r="E195" s="243">
        <v>88</v>
      </c>
      <c r="F195" s="39" t="s">
        <v>403</v>
      </c>
      <c r="G195" s="66"/>
      <c r="H195" s="67"/>
    </row>
    <row r="196" spans="1:8" ht="12.75">
      <c r="A196" s="26">
        <v>95</v>
      </c>
      <c r="B196" s="65" t="s">
        <v>44</v>
      </c>
      <c r="C196" s="26" t="s">
        <v>45</v>
      </c>
      <c r="D196" s="51"/>
      <c r="E196" s="243"/>
      <c r="F196" s="39" t="s">
        <v>781</v>
      </c>
      <c r="G196" s="66"/>
      <c r="H196" s="67"/>
    </row>
    <row r="197" spans="1:8" ht="12.75">
      <c r="A197" s="26"/>
      <c r="B197" s="37"/>
      <c r="C197" s="26"/>
      <c r="D197" s="244">
        <v>48</v>
      </c>
      <c r="E197" s="54" t="s">
        <v>403</v>
      </c>
      <c r="F197" s="44"/>
      <c r="G197" s="66"/>
      <c r="H197" s="67"/>
    </row>
    <row r="198" spans="1:6" ht="12.75">
      <c r="A198" s="26">
        <v>96</v>
      </c>
      <c r="B198" s="65">
        <v>26</v>
      </c>
      <c r="C198" s="37" t="s">
        <v>780</v>
      </c>
      <c r="D198" s="244"/>
      <c r="E198" s="54" t="s">
        <v>44</v>
      </c>
      <c r="F198" s="44"/>
    </row>
    <row r="199" spans="1:8" ht="25.5">
      <c r="A199" s="263" t="s">
        <v>38</v>
      </c>
      <c r="B199" s="263"/>
      <c r="C199" s="263"/>
      <c r="D199" s="263"/>
      <c r="E199" s="263"/>
      <c r="F199" s="263"/>
      <c r="G199" s="263"/>
      <c r="H199" s="263"/>
    </row>
    <row r="200" spans="1:8" ht="18.75">
      <c r="A200" s="179" t="s">
        <v>779</v>
      </c>
      <c r="B200" s="179"/>
      <c r="C200" s="179"/>
      <c r="D200" s="179"/>
      <c r="E200" s="179"/>
      <c r="F200" s="179"/>
      <c r="G200" s="179"/>
      <c r="H200" s="179"/>
    </row>
    <row r="201" spans="3:8" ht="15.75">
      <c r="C201" s="20"/>
      <c r="D201" s="22"/>
      <c r="F201" s="60"/>
      <c r="H201" s="60" t="s">
        <v>40</v>
      </c>
    </row>
    <row r="202" spans="1:8" ht="15.75">
      <c r="A202" s="26">
        <v>97</v>
      </c>
      <c r="B202" s="65">
        <v>28</v>
      </c>
      <c r="C202" s="37" t="s">
        <v>709</v>
      </c>
      <c r="D202" s="26"/>
      <c r="E202" s="26"/>
      <c r="F202" s="37"/>
      <c r="H202" s="30" t="s">
        <v>778</v>
      </c>
    </row>
    <row r="203" spans="1:6" ht="12.75">
      <c r="A203" s="26"/>
      <c r="C203" s="26"/>
      <c r="D203" s="244">
        <v>49</v>
      </c>
      <c r="E203" s="54" t="s">
        <v>507</v>
      </c>
      <c r="F203" s="37"/>
    </row>
    <row r="204" spans="1:8" ht="12.75">
      <c r="A204" s="26">
        <v>98</v>
      </c>
      <c r="B204" s="65" t="s">
        <v>44</v>
      </c>
      <c r="C204" s="26" t="s">
        <v>45</v>
      </c>
      <c r="D204" s="244"/>
      <c r="E204" s="54" t="s">
        <v>44</v>
      </c>
      <c r="F204" s="37"/>
      <c r="H204" s="29"/>
    </row>
    <row r="205" spans="1:8" ht="12.75">
      <c r="A205" s="26"/>
      <c r="C205" s="26"/>
      <c r="D205" s="49"/>
      <c r="E205" s="243">
        <v>89</v>
      </c>
      <c r="F205" s="39" t="s">
        <v>507</v>
      </c>
      <c r="G205" s="66"/>
      <c r="H205" s="67"/>
    </row>
    <row r="206" spans="1:8" ht="12.75">
      <c r="A206" s="26">
        <v>99</v>
      </c>
      <c r="B206" s="65">
        <v>96</v>
      </c>
      <c r="C206" s="26" t="s">
        <v>592</v>
      </c>
      <c r="D206" s="49"/>
      <c r="E206" s="243"/>
      <c r="F206" s="39" t="s">
        <v>777</v>
      </c>
      <c r="G206" s="66"/>
      <c r="H206" s="67"/>
    </row>
    <row r="207" spans="1:8" ht="12.75">
      <c r="A207" s="26"/>
      <c r="C207" s="26"/>
      <c r="D207" s="244">
        <v>50</v>
      </c>
      <c r="E207" s="54" t="s">
        <v>491</v>
      </c>
      <c r="F207" s="39"/>
      <c r="G207" s="66"/>
      <c r="H207" s="67"/>
    </row>
    <row r="208" spans="1:8" ht="12.75">
      <c r="A208" s="26">
        <v>100</v>
      </c>
      <c r="B208" s="65">
        <v>132</v>
      </c>
      <c r="C208" s="37" t="s">
        <v>556</v>
      </c>
      <c r="D208" s="244"/>
      <c r="E208" s="54" t="s">
        <v>776</v>
      </c>
      <c r="F208" s="39"/>
      <c r="G208" s="66"/>
      <c r="H208" s="67"/>
    </row>
    <row r="209" spans="1:8" ht="12.75">
      <c r="A209" s="26"/>
      <c r="C209" s="26"/>
      <c r="D209" s="49"/>
      <c r="E209" s="43"/>
      <c r="F209" s="180">
        <v>109</v>
      </c>
      <c r="G209" s="66" t="s">
        <v>507</v>
      </c>
      <c r="H209" s="67"/>
    </row>
    <row r="210" spans="1:8" ht="12.75">
      <c r="A210" s="26">
        <v>101</v>
      </c>
      <c r="B210" s="65">
        <v>170</v>
      </c>
      <c r="C210" s="37" t="s">
        <v>558</v>
      </c>
      <c r="D210" s="49"/>
      <c r="E210" s="43"/>
      <c r="F210" s="180"/>
      <c r="G210" s="66" t="s">
        <v>775</v>
      </c>
      <c r="H210" s="67"/>
    </row>
    <row r="211" spans="1:8" ht="12.75">
      <c r="A211" s="26"/>
      <c r="C211" s="26"/>
      <c r="D211" s="244">
        <v>51</v>
      </c>
      <c r="E211" s="54" t="s">
        <v>477</v>
      </c>
      <c r="F211" s="39"/>
      <c r="G211" s="66"/>
      <c r="H211" s="67"/>
    </row>
    <row r="212" spans="1:8" ht="12.75">
      <c r="A212" s="26">
        <v>102</v>
      </c>
      <c r="B212" s="65" t="s">
        <v>44</v>
      </c>
      <c r="C212" s="26" t="s">
        <v>45</v>
      </c>
      <c r="D212" s="244"/>
      <c r="E212" s="54" t="s">
        <v>44</v>
      </c>
      <c r="F212" s="39"/>
      <c r="G212" s="66"/>
      <c r="H212" s="67"/>
    </row>
    <row r="213" spans="1:8" ht="12.75">
      <c r="A213" s="26"/>
      <c r="C213" s="26"/>
      <c r="D213" s="49"/>
      <c r="E213" s="243">
        <v>90</v>
      </c>
      <c r="F213" s="39" t="s">
        <v>477</v>
      </c>
      <c r="G213" s="66"/>
      <c r="H213" s="67"/>
    </row>
    <row r="214" spans="1:8" ht="12.75">
      <c r="A214" s="26">
        <v>103</v>
      </c>
      <c r="B214" s="65" t="s">
        <v>44</v>
      </c>
      <c r="C214" s="26" t="s">
        <v>45</v>
      </c>
      <c r="D214" s="49"/>
      <c r="E214" s="243"/>
      <c r="F214" s="39" t="s">
        <v>774</v>
      </c>
      <c r="G214" s="66"/>
      <c r="H214" s="67"/>
    </row>
    <row r="215" spans="1:8" ht="12.75">
      <c r="A215" s="26"/>
      <c r="C215" s="26"/>
      <c r="D215" s="244">
        <v>52</v>
      </c>
      <c r="E215" s="54" t="s">
        <v>416</v>
      </c>
      <c r="F215" s="46"/>
      <c r="G215" s="66"/>
      <c r="H215" s="67"/>
    </row>
    <row r="216" spans="1:8" ht="12.75">
      <c r="A216" s="26">
        <v>104</v>
      </c>
      <c r="B216" s="65">
        <v>62</v>
      </c>
      <c r="C216" s="37" t="s">
        <v>671</v>
      </c>
      <c r="D216" s="244"/>
      <c r="E216" s="54" t="s">
        <v>44</v>
      </c>
      <c r="F216" s="39"/>
      <c r="G216" s="66"/>
      <c r="H216" s="67"/>
    </row>
    <row r="217" spans="1:8" ht="12.75">
      <c r="A217" s="26"/>
      <c r="C217" s="26"/>
      <c r="D217" s="49"/>
      <c r="E217" s="67"/>
      <c r="F217" s="39"/>
      <c r="G217" s="180" t="s">
        <v>44</v>
      </c>
      <c r="H217" s="66" t="s">
        <v>44</v>
      </c>
    </row>
    <row r="218" spans="1:8" ht="12.75">
      <c r="A218" s="26">
        <v>105</v>
      </c>
      <c r="B218" s="65">
        <v>74</v>
      </c>
      <c r="C218" s="37" t="s">
        <v>567</v>
      </c>
      <c r="D218" s="49"/>
      <c r="E218" s="43"/>
      <c r="F218" s="46"/>
      <c r="G218" s="180"/>
      <c r="H218" s="66" t="s">
        <v>44</v>
      </c>
    </row>
    <row r="219" spans="1:8" ht="12.75">
      <c r="A219" s="26"/>
      <c r="C219" s="26"/>
      <c r="D219" s="244">
        <v>53</v>
      </c>
      <c r="E219" s="54" t="s">
        <v>565</v>
      </c>
      <c r="F219" s="37"/>
      <c r="G219" s="66"/>
      <c r="H219" s="67"/>
    </row>
    <row r="220" spans="1:8" ht="12.75">
      <c r="A220" s="26">
        <v>106</v>
      </c>
      <c r="B220" s="65" t="s">
        <v>44</v>
      </c>
      <c r="C220" s="26" t="s">
        <v>45</v>
      </c>
      <c r="D220" s="244"/>
      <c r="E220" s="54" t="s">
        <v>44</v>
      </c>
      <c r="F220" s="37"/>
      <c r="G220" s="66"/>
      <c r="H220" s="67"/>
    </row>
    <row r="221" spans="1:8" ht="12.75">
      <c r="A221" s="26"/>
      <c r="C221" s="26"/>
      <c r="D221" s="51"/>
      <c r="E221" s="243">
        <v>91</v>
      </c>
      <c r="F221" s="39" t="s">
        <v>613</v>
      </c>
      <c r="G221" s="66"/>
      <c r="H221" s="67"/>
    </row>
    <row r="222" spans="1:8" ht="12.75">
      <c r="A222" s="26">
        <v>107</v>
      </c>
      <c r="B222" s="65" t="s">
        <v>44</v>
      </c>
      <c r="C222" s="26" t="s">
        <v>45</v>
      </c>
      <c r="D222" s="51"/>
      <c r="E222" s="243"/>
      <c r="F222" s="39" t="s">
        <v>773</v>
      </c>
      <c r="G222" s="66"/>
      <c r="H222" s="67"/>
    </row>
    <row r="223" spans="1:8" ht="12.75">
      <c r="A223" s="26"/>
      <c r="C223" s="26"/>
      <c r="D223" s="244">
        <v>54</v>
      </c>
      <c r="E223" s="54" t="s">
        <v>613</v>
      </c>
      <c r="F223" s="37"/>
      <c r="G223" s="66"/>
      <c r="H223" s="67"/>
    </row>
    <row r="224" spans="1:8" ht="12.75">
      <c r="A224" s="26">
        <v>108</v>
      </c>
      <c r="B224" s="65">
        <v>85</v>
      </c>
      <c r="C224" s="37" t="s">
        <v>615</v>
      </c>
      <c r="D224" s="244"/>
      <c r="E224" s="54" t="s">
        <v>44</v>
      </c>
      <c r="F224" s="37"/>
      <c r="G224" s="66"/>
      <c r="H224" s="67"/>
    </row>
    <row r="225" spans="1:8" ht="12.75">
      <c r="A225" s="26"/>
      <c r="C225" s="26"/>
      <c r="D225" s="51"/>
      <c r="E225" s="54"/>
      <c r="F225" s="180">
        <v>110</v>
      </c>
      <c r="G225" s="66" t="s">
        <v>518</v>
      </c>
      <c r="H225" s="67"/>
    </row>
    <row r="226" spans="1:8" ht="12.75">
      <c r="A226" s="26">
        <v>109</v>
      </c>
      <c r="B226" s="65"/>
      <c r="C226" s="37" t="s">
        <v>45</v>
      </c>
      <c r="D226" s="49"/>
      <c r="E226" s="26"/>
      <c r="F226" s="180"/>
      <c r="G226" s="66" t="s">
        <v>772</v>
      </c>
      <c r="H226" s="67"/>
    </row>
    <row r="227" spans="1:8" ht="12.75">
      <c r="A227" s="26"/>
      <c r="C227" s="67"/>
      <c r="D227" s="244">
        <v>55</v>
      </c>
      <c r="E227" s="54" t="s">
        <v>659</v>
      </c>
      <c r="F227" s="44"/>
      <c r="G227" s="66"/>
      <c r="H227" s="67"/>
    </row>
    <row r="228" spans="1:8" ht="12.75">
      <c r="A228" s="26">
        <v>110</v>
      </c>
      <c r="B228" s="65">
        <v>93</v>
      </c>
      <c r="C228" s="26" t="s">
        <v>662</v>
      </c>
      <c r="D228" s="244"/>
      <c r="E228" s="54" t="s">
        <v>44</v>
      </c>
      <c r="F228" s="44"/>
      <c r="G228" s="66"/>
      <c r="H228" s="67"/>
    </row>
    <row r="229" spans="1:8" ht="12.75">
      <c r="A229" s="26"/>
      <c r="C229" s="26"/>
      <c r="D229" s="49"/>
      <c r="E229" s="243">
        <v>92</v>
      </c>
      <c r="F229" s="39" t="s">
        <v>518</v>
      </c>
      <c r="G229" s="66"/>
      <c r="H229" s="67"/>
    </row>
    <row r="230" spans="1:8" ht="12.75">
      <c r="A230" s="26">
        <v>111</v>
      </c>
      <c r="B230" s="65" t="s">
        <v>44</v>
      </c>
      <c r="C230" s="26" t="s">
        <v>45</v>
      </c>
      <c r="D230" s="49"/>
      <c r="E230" s="243"/>
      <c r="F230" s="39" t="s">
        <v>771</v>
      </c>
      <c r="G230" s="66"/>
      <c r="H230" s="67"/>
    </row>
    <row r="231" spans="1:8" ht="12.75">
      <c r="A231" s="26"/>
      <c r="C231" s="26"/>
      <c r="D231" s="244">
        <v>56</v>
      </c>
      <c r="E231" s="54" t="s">
        <v>518</v>
      </c>
      <c r="F231" s="44"/>
      <c r="G231" s="66"/>
      <c r="H231" s="67"/>
    </row>
    <row r="232" spans="1:8" ht="12.75">
      <c r="A232" s="26">
        <v>112</v>
      </c>
      <c r="B232" s="65">
        <v>39</v>
      </c>
      <c r="C232" s="37" t="s">
        <v>770</v>
      </c>
      <c r="D232" s="244"/>
      <c r="E232" s="54" t="s">
        <v>44</v>
      </c>
      <c r="F232" s="44"/>
      <c r="G232" s="66"/>
      <c r="H232" s="67"/>
    </row>
    <row r="233" spans="1:8" ht="12.75">
      <c r="A233" s="26"/>
      <c r="B233" s="26"/>
      <c r="C233" s="67"/>
      <c r="D233" s="67"/>
      <c r="E233" s="67"/>
      <c r="F233" s="44"/>
      <c r="G233" s="66"/>
      <c r="H233" s="67"/>
    </row>
    <row r="234" spans="1:8" ht="12.75">
      <c r="A234" s="26">
        <v>113</v>
      </c>
      <c r="B234" s="65">
        <v>38</v>
      </c>
      <c r="C234" s="37" t="s">
        <v>620</v>
      </c>
      <c r="D234" s="49"/>
      <c r="E234" s="67"/>
      <c r="F234" s="46"/>
      <c r="G234" s="66"/>
      <c r="H234" s="67"/>
    </row>
    <row r="235" spans="1:8" ht="12.75">
      <c r="A235" s="26"/>
      <c r="B235" s="26"/>
      <c r="C235" s="67"/>
      <c r="D235" s="244">
        <v>57</v>
      </c>
      <c r="E235" s="54" t="s">
        <v>444</v>
      </c>
      <c r="F235" s="46"/>
      <c r="G235" s="66"/>
      <c r="H235" s="67"/>
    </row>
    <row r="236" spans="1:8" ht="12.75">
      <c r="A236" s="26">
        <v>114</v>
      </c>
      <c r="B236" s="65" t="s">
        <v>44</v>
      </c>
      <c r="C236" s="26" t="s">
        <v>45</v>
      </c>
      <c r="D236" s="244"/>
      <c r="E236" s="54" t="s">
        <v>44</v>
      </c>
      <c r="F236" s="44"/>
      <c r="G236" s="66"/>
      <c r="H236" s="67"/>
    </row>
    <row r="237" spans="1:8" ht="12.75">
      <c r="A237" s="26"/>
      <c r="B237" s="26"/>
      <c r="C237" s="67"/>
      <c r="D237" s="67"/>
      <c r="E237" s="243">
        <v>93</v>
      </c>
      <c r="F237" s="39" t="s">
        <v>444</v>
      </c>
      <c r="G237" s="66"/>
      <c r="H237" s="67"/>
    </row>
    <row r="238" spans="1:8" ht="12.75">
      <c r="A238" s="26">
        <v>115</v>
      </c>
      <c r="B238" s="65">
        <v>178</v>
      </c>
      <c r="C238" s="26" t="s">
        <v>640</v>
      </c>
      <c r="D238" s="51"/>
      <c r="E238" s="243"/>
      <c r="F238" s="39" t="s">
        <v>769</v>
      </c>
      <c r="G238" s="66"/>
      <c r="H238" s="67"/>
    </row>
    <row r="239" spans="1:8" ht="12.75">
      <c r="A239" s="26"/>
      <c r="B239" s="26"/>
      <c r="C239" s="26"/>
      <c r="D239" s="244">
        <v>58</v>
      </c>
      <c r="E239" s="54" t="s">
        <v>768</v>
      </c>
      <c r="F239" s="44"/>
      <c r="G239" s="66"/>
      <c r="H239" s="67"/>
    </row>
    <row r="240" spans="1:8" ht="12.75">
      <c r="A240" s="26">
        <v>116</v>
      </c>
      <c r="B240" s="65">
        <v>175</v>
      </c>
      <c r="C240" s="37" t="s">
        <v>573</v>
      </c>
      <c r="D240" s="244"/>
      <c r="E240" s="54" t="s">
        <v>767</v>
      </c>
      <c r="F240" s="44"/>
      <c r="G240" s="66"/>
      <c r="H240" s="67"/>
    </row>
    <row r="241" spans="1:8" ht="12.75">
      <c r="A241" s="26"/>
      <c r="B241" s="26"/>
      <c r="C241" s="26"/>
      <c r="D241" s="51"/>
      <c r="E241" s="26"/>
      <c r="F241" s="180">
        <v>111</v>
      </c>
      <c r="G241" s="66" t="s">
        <v>721</v>
      </c>
      <c r="H241" s="67"/>
    </row>
    <row r="242" spans="1:8" ht="12.75">
      <c r="A242" s="26">
        <v>117</v>
      </c>
      <c r="B242" s="65">
        <v>193</v>
      </c>
      <c r="C242" s="37" t="s">
        <v>638</v>
      </c>
      <c r="D242" s="51"/>
      <c r="E242" s="26"/>
      <c r="F242" s="180"/>
      <c r="G242" s="66" t="s">
        <v>766</v>
      </c>
      <c r="H242" s="67"/>
    </row>
    <row r="243" spans="1:8" ht="12.75">
      <c r="A243" s="26"/>
      <c r="B243" s="26"/>
      <c r="C243" s="26"/>
      <c r="D243" s="244">
        <v>59</v>
      </c>
      <c r="E243" s="54" t="s">
        <v>378</v>
      </c>
      <c r="F243" s="44"/>
      <c r="G243" s="66"/>
      <c r="H243" s="67"/>
    </row>
    <row r="244" spans="1:8" ht="12.75">
      <c r="A244" s="26">
        <v>118</v>
      </c>
      <c r="B244" s="65" t="s">
        <v>44</v>
      </c>
      <c r="C244" s="26" t="s">
        <v>45</v>
      </c>
      <c r="D244" s="244"/>
      <c r="E244" s="54" t="s">
        <v>44</v>
      </c>
      <c r="F244" s="44"/>
      <c r="G244" s="66"/>
      <c r="H244" s="67"/>
    </row>
    <row r="245" spans="1:8" ht="12.75">
      <c r="A245" s="26"/>
      <c r="B245" s="26"/>
      <c r="C245" s="26"/>
      <c r="D245" s="51"/>
      <c r="E245" s="243">
        <v>94</v>
      </c>
      <c r="F245" s="39" t="s">
        <v>721</v>
      </c>
      <c r="G245" s="66"/>
      <c r="H245" s="67"/>
    </row>
    <row r="246" spans="1:8" ht="12.75">
      <c r="A246" s="26">
        <v>119</v>
      </c>
      <c r="B246" s="65" t="s">
        <v>44</v>
      </c>
      <c r="C246" s="26" t="s">
        <v>45</v>
      </c>
      <c r="D246" s="51"/>
      <c r="E246" s="243"/>
      <c r="F246" s="39" t="s">
        <v>765</v>
      </c>
      <c r="G246" s="66"/>
      <c r="H246" s="67"/>
    </row>
    <row r="247" spans="1:8" ht="12.75">
      <c r="A247" s="26"/>
      <c r="B247" s="26"/>
      <c r="C247" s="26"/>
      <c r="D247" s="244">
        <v>60</v>
      </c>
      <c r="E247" s="54" t="s">
        <v>721</v>
      </c>
      <c r="F247" s="44"/>
      <c r="G247" s="66"/>
      <c r="H247" s="67"/>
    </row>
    <row r="248" spans="1:8" ht="12.75">
      <c r="A248" s="26">
        <v>120</v>
      </c>
      <c r="B248" s="65">
        <v>52</v>
      </c>
      <c r="C248" s="37" t="s">
        <v>764</v>
      </c>
      <c r="D248" s="244"/>
      <c r="E248" s="54" t="s">
        <v>44</v>
      </c>
      <c r="F248" s="44"/>
      <c r="G248" s="66"/>
      <c r="H248" s="67"/>
    </row>
    <row r="249" spans="1:8" ht="12.75">
      <c r="A249" s="26"/>
      <c r="B249" s="26"/>
      <c r="C249" s="26"/>
      <c r="D249" s="51"/>
      <c r="E249" s="26"/>
      <c r="F249" s="44"/>
      <c r="G249" s="180" t="s">
        <v>44</v>
      </c>
      <c r="H249" s="66" t="s">
        <v>44</v>
      </c>
    </row>
    <row r="250" spans="1:8" ht="12.75">
      <c r="A250" s="26">
        <v>121</v>
      </c>
      <c r="B250" s="65">
        <v>58</v>
      </c>
      <c r="C250" s="37" t="s">
        <v>586</v>
      </c>
      <c r="D250" s="51"/>
      <c r="E250" s="26"/>
      <c r="F250" s="44"/>
      <c r="G250" s="180"/>
      <c r="H250" s="66" t="s">
        <v>44</v>
      </c>
    </row>
    <row r="251" spans="1:8" ht="12.75">
      <c r="A251" s="26"/>
      <c r="B251" s="26"/>
      <c r="C251" s="26"/>
      <c r="D251" s="244">
        <v>61</v>
      </c>
      <c r="E251" s="54" t="s">
        <v>357</v>
      </c>
      <c r="F251" s="44"/>
      <c r="G251" s="66"/>
      <c r="H251" s="67"/>
    </row>
    <row r="252" spans="1:8" ht="12.75">
      <c r="A252" s="26">
        <v>122</v>
      </c>
      <c r="B252" s="65" t="s">
        <v>44</v>
      </c>
      <c r="C252" s="26" t="s">
        <v>45</v>
      </c>
      <c r="D252" s="244"/>
      <c r="E252" s="54" t="s">
        <v>44</v>
      </c>
      <c r="F252" s="44"/>
      <c r="G252" s="66"/>
      <c r="H252" s="67"/>
    </row>
    <row r="253" spans="1:8" ht="12.75">
      <c r="A253" s="26"/>
      <c r="B253" s="26"/>
      <c r="C253" s="26"/>
      <c r="D253" s="51"/>
      <c r="E253" s="243">
        <v>95</v>
      </c>
      <c r="F253" s="39" t="s">
        <v>357</v>
      </c>
      <c r="G253" s="66"/>
      <c r="H253" s="67"/>
    </row>
    <row r="254" spans="1:8" ht="12.75">
      <c r="A254" s="26">
        <v>123</v>
      </c>
      <c r="B254" s="65" t="s">
        <v>44</v>
      </c>
      <c r="C254" s="26" t="s">
        <v>45</v>
      </c>
      <c r="D254" s="51"/>
      <c r="E254" s="243"/>
      <c r="F254" s="39" t="s">
        <v>763</v>
      </c>
      <c r="G254" s="66"/>
      <c r="H254" s="67"/>
    </row>
    <row r="255" spans="1:8" ht="12.75">
      <c r="A255" s="26"/>
      <c r="B255" s="26"/>
      <c r="C255" s="26"/>
      <c r="D255" s="244">
        <v>62</v>
      </c>
      <c r="E255" s="54" t="s">
        <v>532</v>
      </c>
      <c r="F255" s="44"/>
      <c r="G255" s="66"/>
      <c r="H255" s="67"/>
    </row>
    <row r="256" spans="1:8" ht="12.75">
      <c r="A256" s="26">
        <v>124</v>
      </c>
      <c r="B256" s="65">
        <v>187</v>
      </c>
      <c r="C256" s="37" t="s">
        <v>679</v>
      </c>
      <c r="D256" s="244"/>
      <c r="E256" s="54" t="s">
        <v>44</v>
      </c>
      <c r="F256" s="44"/>
      <c r="G256" s="66"/>
      <c r="H256" s="67"/>
    </row>
    <row r="257" spans="1:8" ht="12.75">
      <c r="A257" s="26"/>
      <c r="B257" s="26"/>
      <c r="C257" s="26"/>
      <c r="D257" s="51"/>
      <c r="E257" s="26"/>
      <c r="F257" s="180">
        <v>112</v>
      </c>
      <c r="G257" s="66" t="s">
        <v>399</v>
      </c>
      <c r="H257" s="67"/>
    </row>
    <row r="258" spans="1:8" ht="12.75">
      <c r="A258" s="26">
        <v>125</v>
      </c>
      <c r="B258" s="65">
        <v>184</v>
      </c>
      <c r="C258" s="37" t="s">
        <v>602</v>
      </c>
      <c r="D258" s="51"/>
      <c r="E258" s="26"/>
      <c r="F258" s="180"/>
      <c r="G258" s="66" t="s">
        <v>762</v>
      </c>
      <c r="H258" s="67"/>
    </row>
    <row r="259" spans="1:8" ht="12.75">
      <c r="A259" s="26"/>
      <c r="B259" s="26"/>
      <c r="C259" s="26"/>
      <c r="D259" s="244">
        <v>63</v>
      </c>
      <c r="E259" s="54" t="s">
        <v>542</v>
      </c>
      <c r="F259" s="44"/>
      <c r="G259" s="66"/>
      <c r="H259" s="67"/>
    </row>
    <row r="260" spans="1:8" ht="12.75">
      <c r="A260" s="26">
        <v>126</v>
      </c>
      <c r="B260" s="65">
        <v>179</v>
      </c>
      <c r="C260" s="26" t="s">
        <v>658</v>
      </c>
      <c r="D260" s="244"/>
      <c r="E260" s="54" t="s">
        <v>761</v>
      </c>
      <c r="F260" s="44"/>
      <c r="G260" s="66"/>
      <c r="H260" s="67"/>
    </row>
    <row r="261" spans="1:8" ht="12.75">
      <c r="A261" s="26"/>
      <c r="B261" s="26"/>
      <c r="C261" s="26"/>
      <c r="D261" s="51"/>
      <c r="E261" s="243">
        <v>96</v>
      </c>
      <c r="F261" s="39" t="s">
        <v>399</v>
      </c>
      <c r="G261" s="66"/>
      <c r="H261" s="67"/>
    </row>
    <row r="262" spans="1:8" ht="12.75">
      <c r="A262" s="26">
        <v>127</v>
      </c>
      <c r="B262" s="65" t="s">
        <v>44</v>
      </c>
      <c r="C262" s="26" t="s">
        <v>45</v>
      </c>
      <c r="D262" s="51"/>
      <c r="E262" s="243"/>
      <c r="F262" s="39" t="s">
        <v>760</v>
      </c>
      <c r="G262" s="66"/>
      <c r="H262" s="67"/>
    </row>
    <row r="263" spans="1:8" ht="12.75">
      <c r="A263" s="26"/>
      <c r="B263" s="26"/>
      <c r="C263" s="26"/>
      <c r="D263" s="244">
        <v>64</v>
      </c>
      <c r="E263" s="54" t="s">
        <v>399</v>
      </c>
      <c r="F263" s="44"/>
      <c r="G263" s="66"/>
      <c r="H263" s="67"/>
    </row>
    <row r="264" spans="1:8" ht="12.75">
      <c r="A264" s="26">
        <v>128</v>
      </c>
      <c r="B264" s="65">
        <v>22</v>
      </c>
      <c r="C264" s="37" t="s">
        <v>685</v>
      </c>
      <c r="D264" s="244"/>
      <c r="E264" s="54" t="s">
        <v>44</v>
      </c>
      <c r="F264" s="44"/>
      <c r="G264" s="66"/>
      <c r="H264" s="67"/>
    </row>
  </sheetData>
  <sheetProtection password="CF48" sheet="1" objects="1" scenarios="1" insertColumns="0" insertRows="0" deleteColumns="0" deleteRows="0" sort="0"/>
  <mergeCells count="129">
    <mergeCell ref="A1:H1"/>
    <mergeCell ref="A2:H2"/>
    <mergeCell ref="A67:H67"/>
    <mergeCell ref="A68:H68"/>
    <mergeCell ref="G19:G20"/>
    <mergeCell ref="G51:G52"/>
    <mergeCell ref="D13:D14"/>
    <mergeCell ref="D37:D38"/>
    <mergeCell ref="D33:D34"/>
    <mergeCell ref="D29:D30"/>
    <mergeCell ref="G151:G152"/>
    <mergeCell ref="G183:G184"/>
    <mergeCell ref="G217:G218"/>
    <mergeCell ref="G249:G250"/>
    <mergeCell ref="A199:H199"/>
    <mergeCell ref="A200:H200"/>
    <mergeCell ref="F159:F160"/>
    <mergeCell ref="D161:D162"/>
    <mergeCell ref="E163:E164"/>
    <mergeCell ref="D165:D166"/>
    <mergeCell ref="G85:G86"/>
    <mergeCell ref="G117:G118"/>
    <mergeCell ref="E129:E130"/>
    <mergeCell ref="D131:D132"/>
    <mergeCell ref="E121:E122"/>
    <mergeCell ref="D123:D124"/>
    <mergeCell ref="F125:F126"/>
    <mergeCell ref="D127:D128"/>
    <mergeCell ref="D111:D112"/>
    <mergeCell ref="E113:E114"/>
    <mergeCell ref="D115:D116"/>
    <mergeCell ref="D119:D120"/>
    <mergeCell ref="D103:D104"/>
    <mergeCell ref="E105:E106"/>
    <mergeCell ref="D107:D108"/>
    <mergeCell ref="F109:F110"/>
    <mergeCell ref="F93:F94"/>
    <mergeCell ref="D95:D96"/>
    <mergeCell ref="E97:E98"/>
    <mergeCell ref="D99:D100"/>
    <mergeCell ref="D83:D84"/>
    <mergeCell ref="D87:D88"/>
    <mergeCell ref="E89:E90"/>
    <mergeCell ref="D91:D92"/>
    <mergeCell ref="F77:F78"/>
    <mergeCell ref="D79:D80"/>
    <mergeCell ref="E81:E82"/>
    <mergeCell ref="F59:F60"/>
    <mergeCell ref="F43:F44"/>
    <mergeCell ref="D45:D46"/>
    <mergeCell ref="E55:E56"/>
    <mergeCell ref="E47:E48"/>
    <mergeCell ref="F11:F12"/>
    <mergeCell ref="D71:D72"/>
    <mergeCell ref="E73:E74"/>
    <mergeCell ref="D65:D66"/>
    <mergeCell ref="D61:D62"/>
    <mergeCell ref="E63:E64"/>
    <mergeCell ref="D57:D58"/>
    <mergeCell ref="D53:D54"/>
    <mergeCell ref="D49:D50"/>
    <mergeCell ref="D9:D10"/>
    <mergeCell ref="D5:D6"/>
    <mergeCell ref="E7:E8"/>
    <mergeCell ref="E31:E32"/>
    <mergeCell ref="E15:E16"/>
    <mergeCell ref="D25:D26"/>
    <mergeCell ref="D21:D22"/>
    <mergeCell ref="D17:D18"/>
    <mergeCell ref="E23:E24"/>
    <mergeCell ref="D137:D138"/>
    <mergeCell ref="E139:E140"/>
    <mergeCell ref="A133:H133"/>
    <mergeCell ref="A134:H134"/>
    <mergeCell ref="D141:D142"/>
    <mergeCell ref="E39:E40"/>
    <mergeCell ref="D41:D42"/>
    <mergeCell ref="F27:F28"/>
    <mergeCell ref="D75:D76"/>
    <mergeCell ref="F143:F144"/>
    <mergeCell ref="D145:D146"/>
    <mergeCell ref="E147:E148"/>
    <mergeCell ref="D149:D150"/>
    <mergeCell ref="D153:D154"/>
    <mergeCell ref="E155:E156"/>
    <mergeCell ref="D157:D158"/>
    <mergeCell ref="D169:D170"/>
    <mergeCell ref="E171:E172"/>
    <mergeCell ref="D173:D174"/>
    <mergeCell ref="F175:F176"/>
    <mergeCell ref="D177:D178"/>
    <mergeCell ref="E179:E180"/>
    <mergeCell ref="D181:D182"/>
    <mergeCell ref="D185:D186"/>
    <mergeCell ref="E187:E188"/>
    <mergeCell ref="D189:D190"/>
    <mergeCell ref="F191:F192"/>
    <mergeCell ref="D193:D194"/>
    <mergeCell ref="E195:E196"/>
    <mergeCell ref="D197:D198"/>
    <mergeCell ref="D203:D204"/>
    <mergeCell ref="E205:E206"/>
    <mergeCell ref="D207:D208"/>
    <mergeCell ref="D231:D232"/>
    <mergeCell ref="F209:F210"/>
    <mergeCell ref="D211:D212"/>
    <mergeCell ref="E213:E214"/>
    <mergeCell ref="D215:D216"/>
    <mergeCell ref="D219:D220"/>
    <mergeCell ref="E221:E222"/>
    <mergeCell ref="D235:D236"/>
    <mergeCell ref="E237:E238"/>
    <mergeCell ref="D239:D240"/>
    <mergeCell ref="G3:H3"/>
    <mergeCell ref="E261:E262"/>
    <mergeCell ref="D223:D224"/>
    <mergeCell ref="F241:F242"/>
    <mergeCell ref="F225:F226"/>
    <mergeCell ref="D227:D228"/>
    <mergeCell ref="E229:E230"/>
    <mergeCell ref="D263:D264"/>
    <mergeCell ref="E253:E254"/>
    <mergeCell ref="D255:D256"/>
    <mergeCell ref="F257:F258"/>
    <mergeCell ref="D259:D260"/>
    <mergeCell ref="D243:D244"/>
    <mergeCell ref="E245:E246"/>
    <mergeCell ref="D247:D248"/>
    <mergeCell ref="D251:D252"/>
  </mergeCells>
  <conditionalFormatting sqref="H12:H18 H20:H27">
    <cfRule type="expression" priority="118" dxfId="591" stopIfTrue="1">
      <formula>$G$19=113</formula>
    </cfRule>
  </conditionalFormatting>
  <conditionalFormatting sqref="H44:H50 H52:H59">
    <cfRule type="expression" priority="117" dxfId="591" stopIfTrue="1">
      <formula>$G$51=114</formula>
    </cfRule>
  </conditionalFormatting>
  <conditionalFormatting sqref="H78:H84 H86:H93">
    <cfRule type="expression" priority="116" dxfId="591" stopIfTrue="1">
      <formula>$G$85=115</formula>
    </cfRule>
  </conditionalFormatting>
  <conditionalFormatting sqref="H110:H116 H118:H125">
    <cfRule type="expression" priority="115" dxfId="591" stopIfTrue="1">
      <formula>$G$117=116</formula>
    </cfRule>
  </conditionalFormatting>
  <conditionalFormatting sqref="H144:H150 H152:H159">
    <cfRule type="expression" priority="114" dxfId="591" stopIfTrue="1">
      <formula>$G$151=117</formula>
    </cfRule>
  </conditionalFormatting>
  <conditionalFormatting sqref="H176:H182 H184:H191">
    <cfRule type="expression" priority="113" dxfId="591" stopIfTrue="1">
      <formula>$G$183=118</formula>
    </cfRule>
  </conditionalFormatting>
  <conditionalFormatting sqref="H242:H248 H250:H257">
    <cfRule type="expression" priority="112" dxfId="591" stopIfTrue="1">
      <formula>$G$249=120</formula>
    </cfRule>
  </conditionalFormatting>
  <conditionalFormatting sqref="H19">
    <cfRule type="expression" priority="111" dxfId="592" stopIfTrue="1">
      <formula>$G$19=113</formula>
    </cfRule>
  </conditionalFormatting>
  <conditionalFormatting sqref="H51">
    <cfRule type="expression" priority="110" dxfId="592" stopIfTrue="1">
      <formula>$G$51=114</formula>
    </cfRule>
  </conditionalFormatting>
  <conditionalFormatting sqref="H85">
    <cfRule type="expression" priority="109" dxfId="592" stopIfTrue="1">
      <formula>$G$85=115</formula>
    </cfRule>
  </conditionalFormatting>
  <conditionalFormatting sqref="H117">
    <cfRule type="expression" priority="108" dxfId="592" stopIfTrue="1">
      <formula>$G$117=116</formula>
    </cfRule>
  </conditionalFormatting>
  <conditionalFormatting sqref="H210:H216 H218:H225">
    <cfRule type="expression" priority="107" dxfId="591" stopIfTrue="1">
      <formula>$G$217=119</formula>
    </cfRule>
  </conditionalFormatting>
  <conditionalFormatting sqref="G8:G10 G12:G15">
    <cfRule type="expression" priority="106" dxfId="591" stopIfTrue="1">
      <formula>$F$11=97</formula>
    </cfRule>
  </conditionalFormatting>
  <conditionalFormatting sqref="G24:G26 G28:G31">
    <cfRule type="expression" priority="105" dxfId="591" stopIfTrue="1">
      <formula>$F$27=98</formula>
    </cfRule>
  </conditionalFormatting>
  <conditionalFormatting sqref="G40:G42 G44:G47">
    <cfRule type="expression" priority="104" dxfId="591" stopIfTrue="1">
      <formula>$F$43=99</formula>
    </cfRule>
  </conditionalFormatting>
  <conditionalFormatting sqref="G56:G58 G60:G63">
    <cfRule type="expression" priority="103" dxfId="591" stopIfTrue="1">
      <formula>$F$59=100</formula>
    </cfRule>
  </conditionalFormatting>
  <conditionalFormatting sqref="G74:G76 G78:G81">
    <cfRule type="expression" priority="102" dxfId="591" stopIfTrue="1">
      <formula>$F$77=101</formula>
    </cfRule>
  </conditionalFormatting>
  <conditionalFormatting sqref="G90:G92 G94:G97">
    <cfRule type="expression" priority="101" dxfId="591" stopIfTrue="1">
      <formula>$F$93=102</formula>
    </cfRule>
  </conditionalFormatting>
  <conditionalFormatting sqref="G106:G108 G110:G113">
    <cfRule type="expression" priority="100" dxfId="591" stopIfTrue="1">
      <formula>$F$109=103</formula>
    </cfRule>
  </conditionalFormatting>
  <conditionalFormatting sqref="G122:G124 G126:G129">
    <cfRule type="expression" priority="99" dxfId="591" stopIfTrue="1">
      <formula>$F$125=104</formula>
    </cfRule>
  </conditionalFormatting>
  <conditionalFormatting sqref="F10:F14">
    <cfRule type="expression" priority="98" dxfId="593" stopIfTrue="1">
      <formula>$F$11=49</formula>
    </cfRule>
  </conditionalFormatting>
  <conditionalFormatting sqref="F8:F9">
    <cfRule type="expression" priority="96" dxfId="593" stopIfTrue="1">
      <formula>$F$11=49</formula>
    </cfRule>
    <cfRule type="expression" priority="97" dxfId="591" stopIfTrue="1">
      <formula>$E$7=33</formula>
    </cfRule>
  </conditionalFormatting>
  <conditionalFormatting sqref="F24:F30">
    <cfRule type="expression" priority="95" dxfId="593" stopIfTrue="1">
      <formula>$F$27=50</formula>
    </cfRule>
  </conditionalFormatting>
  <conditionalFormatting sqref="F40:F46">
    <cfRule type="expression" priority="94" dxfId="593" stopIfTrue="1">
      <formula>$F$43=51</formula>
    </cfRule>
  </conditionalFormatting>
  <conditionalFormatting sqref="F56:F62">
    <cfRule type="expression" priority="93" dxfId="594" stopIfTrue="1">
      <formula>$F$59=52</formula>
    </cfRule>
  </conditionalFormatting>
  <conditionalFormatting sqref="F74:F80">
    <cfRule type="expression" priority="92" dxfId="593" stopIfTrue="1">
      <formula>$F$77=53</formula>
    </cfRule>
  </conditionalFormatting>
  <conditionalFormatting sqref="F90:F96">
    <cfRule type="expression" priority="91" dxfId="593" stopIfTrue="1">
      <formula>$F$93=54</formula>
    </cfRule>
  </conditionalFormatting>
  <conditionalFormatting sqref="F106:F112">
    <cfRule type="expression" priority="90" dxfId="593" stopIfTrue="1">
      <formula>$F$109=55</formula>
    </cfRule>
  </conditionalFormatting>
  <conditionalFormatting sqref="F122:F128">
    <cfRule type="expression" priority="89" dxfId="594"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88" dxfId="595"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87" dxfId="596"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86" dxfId="83" stopIfTrue="1">
      <formula>$A$136=65</formula>
    </cfRule>
  </conditionalFormatting>
  <conditionalFormatting sqref="E138:E140 E146:E148 E154:E156 F140:F146 F156:F162 E162:E164 E170:E172 F172:F178 E178:E180 E186:E188 F188:F194 E194:E196">
    <cfRule type="expression" priority="85" dxfId="593"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84" dxfId="83"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83" dxfId="595"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82" dxfId="596" stopIfTrue="1">
      <formula>$A$202=97</formula>
    </cfRule>
  </conditionalFormatting>
  <conditionalFormatting sqref="E204:E206 F206:F212 E212:E214 E220:E222 E228:E230 F222:F228 E236:E238 E244:E246 F238:F244 E252:E254 E260:E262 F254:F260">
    <cfRule type="expression" priority="81" dxfId="593" stopIfTrue="1">
      <formula>$A$202=97</formula>
    </cfRule>
  </conditionalFormatting>
  <conditionalFormatting sqref="A199:H199">
    <cfRule type="expression" priority="80" dxfId="78" stopIfTrue="1">
      <formula>$A$202=97</formula>
    </cfRule>
  </conditionalFormatting>
  <conditionalFormatting sqref="A133:H133">
    <cfRule type="expression" priority="79" dxfId="78" stopIfTrue="1">
      <formula>$A$136=65</formula>
    </cfRule>
  </conditionalFormatting>
  <conditionalFormatting sqref="H151">
    <cfRule type="expression" priority="78" dxfId="597" stopIfTrue="1">
      <formula>$G$151=117</formula>
    </cfRule>
  </conditionalFormatting>
  <conditionalFormatting sqref="H183">
    <cfRule type="expression" priority="77" dxfId="597" stopIfTrue="1">
      <formula>$G$183=118</formula>
    </cfRule>
  </conditionalFormatting>
  <conditionalFormatting sqref="H217">
    <cfRule type="expression" priority="76" dxfId="597" stopIfTrue="1">
      <formula>$G$217=119</formula>
    </cfRule>
  </conditionalFormatting>
  <conditionalFormatting sqref="H249">
    <cfRule type="expression" priority="75" dxfId="597" stopIfTrue="1">
      <formula>$G$249=120</formula>
    </cfRule>
  </conditionalFormatting>
  <conditionalFormatting sqref="G11">
    <cfRule type="expression" priority="72" dxfId="598" stopIfTrue="1">
      <formula>$G$19=113</formula>
    </cfRule>
    <cfRule type="expression" priority="73" dxfId="597" stopIfTrue="1">
      <formula>$F$11=97</formula>
    </cfRule>
    <cfRule type="expression" priority="74" dxfId="599" stopIfTrue="1">
      <formula>$F$11=49</formula>
    </cfRule>
  </conditionalFormatting>
  <conditionalFormatting sqref="G27">
    <cfRule type="expression" priority="69" dxfId="598" stopIfTrue="1">
      <formula>$G$19=113</formula>
    </cfRule>
    <cfRule type="expression" priority="70" dxfId="597" stopIfTrue="1">
      <formula>$F$27=98</formula>
    </cfRule>
    <cfRule type="expression" priority="71" dxfId="599" stopIfTrue="1">
      <formula>$F$27=50</formula>
    </cfRule>
  </conditionalFormatting>
  <conditionalFormatting sqref="G43">
    <cfRule type="expression" priority="66" dxfId="600" stopIfTrue="1">
      <formula>$G$51=114</formula>
    </cfRule>
    <cfRule type="expression" priority="67" dxfId="597" stopIfTrue="1">
      <formula>$F$43=99</formula>
    </cfRule>
    <cfRule type="expression" priority="68" dxfId="599" stopIfTrue="1">
      <formula>$F$43=51</formula>
    </cfRule>
  </conditionalFormatting>
  <conditionalFormatting sqref="G59">
    <cfRule type="expression" priority="63" dxfId="598" stopIfTrue="1">
      <formula>$G$51=114</formula>
    </cfRule>
    <cfRule type="expression" priority="64" dxfId="597" stopIfTrue="1">
      <formula>$F$59=100</formula>
    </cfRule>
    <cfRule type="expression" priority="65" dxfId="599" stopIfTrue="1">
      <formula>$F$59=52</formula>
    </cfRule>
  </conditionalFormatting>
  <conditionalFormatting sqref="G77">
    <cfRule type="expression" priority="60" dxfId="598" stopIfTrue="1">
      <formula>$G$85=115</formula>
    </cfRule>
    <cfRule type="expression" priority="61" dxfId="597" stopIfTrue="1">
      <formula>$F$77=101</formula>
    </cfRule>
    <cfRule type="expression" priority="62" dxfId="599" stopIfTrue="1">
      <formula>$F$77=53</formula>
    </cfRule>
  </conditionalFormatting>
  <conditionalFormatting sqref="G93">
    <cfRule type="expression" priority="57" dxfId="598" stopIfTrue="1">
      <formula>$G$85=115</formula>
    </cfRule>
    <cfRule type="expression" priority="58" dxfId="597" stopIfTrue="1">
      <formula>$F$93=102</formula>
    </cfRule>
    <cfRule type="expression" priority="59" dxfId="599" stopIfTrue="1">
      <formula>$F$93=54</formula>
    </cfRule>
  </conditionalFormatting>
  <conditionalFormatting sqref="G109">
    <cfRule type="expression" priority="54" dxfId="598" stopIfTrue="1">
      <formula>$G$117=116</formula>
    </cfRule>
    <cfRule type="expression" priority="55" dxfId="597" stopIfTrue="1">
      <formula>$F$109=103</formula>
    </cfRule>
    <cfRule type="expression" priority="56" dxfId="599" stopIfTrue="1">
      <formula>$F$109=55</formula>
    </cfRule>
  </conditionalFormatting>
  <conditionalFormatting sqref="G125">
    <cfRule type="expression" priority="51" dxfId="598" stopIfTrue="1">
      <formula>$G$117=116</formula>
    </cfRule>
    <cfRule type="expression" priority="52" dxfId="597" stopIfTrue="1">
      <formula>$F$125=104</formula>
    </cfRule>
    <cfRule type="expression" priority="53" dxfId="599" stopIfTrue="1">
      <formula>$F$125=56</formula>
    </cfRule>
  </conditionalFormatting>
  <conditionalFormatting sqref="G143">
    <cfRule type="expression" priority="49" dxfId="595" stopIfTrue="1">
      <formula>$G$151=117</formula>
    </cfRule>
    <cfRule type="expression" priority="50" dxfId="599" stopIfTrue="1">
      <formula>$F$143=105</formula>
    </cfRule>
  </conditionalFormatting>
  <conditionalFormatting sqref="G159">
    <cfRule type="expression" priority="47" dxfId="595" stopIfTrue="1">
      <formula>$G$151=117</formula>
    </cfRule>
    <cfRule type="expression" priority="48" dxfId="599" stopIfTrue="1">
      <formula>$F$159=106</formula>
    </cfRule>
  </conditionalFormatting>
  <conditionalFormatting sqref="G175">
    <cfRule type="expression" priority="45" dxfId="595" stopIfTrue="1">
      <formula>$G$183=118</formula>
    </cfRule>
    <cfRule type="expression" priority="46" dxfId="599" stopIfTrue="1">
      <formula>$F$175=107</formula>
    </cfRule>
  </conditionalFormatting>
  <conditionalFormatting sqref="G191">
    <cfRule type="expression" priority="43" dxfId="595" stopIfTrue="1">
      <formula>$G$183=118</formula>
    </cfRule>
    <cfRule type="expression" priority="44" dxfId="599" stopIfTrue="1">
      <formula>$F$191=108</formula>
    </cfRule>
  </conditionalFormatting>
  <conditionalFormatting sqref="G209">
    <cfRule type="expression" priority="41" dxfId="595" stopIfTrue="1">
      <formula>$G$217=119</formula>
    </cfRule>
    <cfRule type="expression" priority="42" dxfId="599" stopIfTrue="1">
      <formula>$F$209=109</formula>
    </cfRule>
  </conditionalFormatting>
  <conditionalFormatting sqref="G225">
    <cfRule type="expression" priority="39" dxfId="595" stopIfTrue="1">
      <formula>$G$217=119</formula>
    </cfRule>
    <cfRule type="expression" priority="40" dxfId="599" stopIfTrue="1">
      <formula>$F$225=110</formula>
    </cfRule>
  </conditionalFormatting>
  <conditionalFormatting sqref="G241">
    <cfRule type="expression" priority="37" dxfId="595" stopIfTrue="1">
      <formula>$G$249=120</formula>
    </cfRule>
    <cfRule type="expression" priority="38" dxfId="599" stopIfTrue="1">
      <formula>$F$241=111</formula>
    </cfRule>
  </conditionalFormatting>
  <conditionalFormatting sqref="G257">
    <cfRule type="expression" priority="35" dxfId="595" stopIfTrue="1">
      <formula>$G$249=120</formula>
    </cfRule>
    <cfRule type="expression" priority="36" dxfId="599" stopIfTrue="1">
      <formula>$F$257=112</formula>
    </cfRule>
  </conditionalFormatting>
  <conditionalFormatting sqref="F7">
    <cfRule type="expression" priority="32" dxfId="601" stopIfTrue="1">
      <formula>$F$11=49</formula>
    </cfRule>
    <cfRule type="expression" priority="33" dxfId="602" stopIfTrue="1">
      <formula>$E$7=33</formula>
    </cfRule>
    <cfRule type="expression" priority="34" dxfId="595" stopIfTrue="1">
      <formula>$F$11=97</formula>
    </cfRule>
  </conditionalFormatting>
  <conditionalFormatting sqref="F15">
    <cfRule type="expression" priority="29" dxfId="596" stopIfTrue="1">
      <formula>$F$11=49</formula>
    </cfRule>
    <cfRule type="expression" priority="30" dxfId="599" stopIfTrue="1">
      <formula>$E$15=34</formula>
    </cfRule>
    <cfRule type="expression" priority="31" dxfId="595" stopIfTrue="1">
      <formula>$F$11=97</formula>
    </cfRule>
  </conditionalFormatting>
  <conditionalFormatting sqref="F23">
    <cfRule type="expression" priority="27" dxfId="595" stopIfTrue="1">
      <formula>$F$27=50</formula>
    </cfRule>
    <cfRule type="expression" priority="28" dxfId="599" stopIfTrue="1">
      <formula>$E$23=35</formula>
    </cfRule>
  </conditionalFormatting>
  <conditionalFormatting sqref="F31">
    <cfRule type="expression" priority="25" dxfId="596" stopIfTrue="1">
      <formula>$F$27=50</formula>
    </cfRule>
    <cfRule type="expression" priority="26" dxfId="599" stopIfTrue="1">
      <formula>$E$31=36</formula>
    </cfRule>
  </conditionalFormatting>
  <conditionalFormatting sqref="F39">
    <cfRule type="expression" priority="23" dxfId="595" stopIfTrue="1">
      <formula>$F$43=51</formula>
    </cfRule>
    <cfRule type="expression" priority="24" dxfId="599" stopIfTrue="1">
      <formula>$E$39=37</formula>
    </cfRule>
  </conditionalFormatting>
  <conditionalFormatting sqref="F47">
    <cfRule type="expression" priority="21" dxfId="596" stopIfTrue="1">
      <formula>$F$43=51</formula>
    </cfRule>
    <cfRule type="expression" priority="22" dxfId="599" stopIfTrue="1">
      <formula>$E$47=38</formula>
    </cfRule>
  </conditionalFormatting>
  <conditionalFormatting sqref="F55">
    <cfRule type="expression" priority="19" dxfId="595" stopIfTrue="1">
      <formula>$F$59=52</formula>
    </cfRule>
    <cfRule type="expression" priority="20" dxfId="599" stopIfTrue="1">
      <formula>$E$55=39</formula>
    </cfRule>
  </conditionalFormatting>
  <conditionalFormatting sqref="F63">
    <cfRule type="expression" priority="17" dxfId="596" stopIfTrue="1">
      <formula>$F$59=52</formula>
    </cfRule>
    <cfRule type="expression" priority="18" dxfId="599" stopIfTrue="1">
      <formula>$E$63=40</formula>
    </cfRule>
  </conditionalFormatting>
  <conditionalFormatting sqref="F73">
    <cfRule type="expression" priority="15" dxfId="595" stopIfTrue="1">
      <formula>$F$77=53</formula>
    </cfRule>
    <cfRule type="expression" priority="16" dxfId="599" stopIfTrue="1">
      <formula>$E$73=41</formula>
    </cfRule>
  </conditionalFormatting>
  <conditionalFormatting sqref="F81">
    <cfRule type="expression" priority="13" dxfId="596" stopIfTrue="1">
      <formula>$F$77=53</formula>
    </cfRule>
    <cfRule type="expression" priority="14" dxfId="599" stopIfTrue="1">
      <formula>$E$81=42</formula>
    </cfRule>
  </conditionalFormatting>
  <conditionalFormatting sqref="F89">
    <cfRule type="expression" priority="11" dxfId="595" stopIfTrue="1">
      <formula>$F$93=54</formula>
    </cfRule>
    <cfRule type="expression" priority="12" dxfId="599" stopIfTrue="1">
      <formula>$E$89=43</formula>
    </cfRule>
  </conditionalFormatting>
  <conditionalFormatting sqref="F97">
    <cfRule type="expression" priority="9" dxfId="596" stopIfTrue="1">
      <formula>$F$93=54</formula>
    </cfRule>
    <cfRule type="expression" priority="10" dxfId="599" stopIfTrue="1">
      <formula>$E$97=44</formula>
    </cfRule>
  </conditionalFormatting>
  <conditionalFormatting sqref="F105">
    <cfRule type="expression" priority="7" dxfId="595" stopIfTrue="1">
      <formula>$F$109=55</formula>
    </cfRule>
    <cfRule type="expression" priority="8" dxfId="599" stopIfTrue="1">
      <formula>$E$105=45</formula>
    </cfRule>
  </conditionalFormatting>
  <conditionalFormatting sqref="F113">
    <cfRule type="expression" priority="5" dxfId="596" stopIfTrue="1">
      <formula>$F$109=55</formula>
    </cfRule>
    <cfRule type="expression" priority="6" dxfId="599" stopIfTrue="1">
      <formula>$E$113=46</formula>
    </cfRule>
  </conditionalFormatting>
  <conditionalFormatting sqref="F121">
    <cfRule type="expression" priority="3" dxfId="595" stopIfTrue="1">
      <formula>$F$125=56</formula>
    </cfRule>
    <cfRule type="expression" priority="4" dxfId="599" stopIfTrue="1">
      <formula>$E$121=47</formula>
    </cfRule>
  </conditionalFormatting>
  <conditionalFormatting sqref="F129">
    <cfRule type="expression" priority="1" dxfId="596" stopIfTrue="1">
      <formula>$F$125=56</formula>
    </cfRule>
    <cfRule type="expression" priority="2" dxfId="599" stopIfTrue="1">
      <formula>$E$129=48</formula>
    </cfRule>
  </conditionalFormatting>
  <printOptions horizontalCentered="1" verticalCentered="1"/>
  <pageMargins left="0" right="0" top="0" bottom="0.5905511811023623" header="0" footer="0"/>
  <pageSetup fitToHeight="0" horizontalDpi="300" verticalDpi="300" orientation="portrait" paperSize="9" scale="90" r:id="rId2"/>
  <rowBreaks count="3" manualBreakCount="3">
    <brk id="66" max="7" man="1"/>
    <brk id="132" max="7" man="1"/>
    <brk id="198" max="7" man="1"/>
  </rowBreaks>
  <drawing r:id="rId1"/>
</worksheet>
</file>

<file path=xl/worksheets/sheet3.xml><?xml version="1.0" encoding="utf-8"?>
<worksheet xmlns="http://schemas.openxmlformats.org/spreadsheetml/2006/main" xmlns:r="http://schemas.openxmlformats.org/officeDocument/2006/relationships">
  <sheetPr>
    <tabColor indexed="45"/>
  </sheetPr>
  <dimension ref="A1:AD90"/>
  <sheetViews>
    <sheetView showGridLines="0" view="pageBreakPreview" zoomScale="90" zoomScaleNormal="75" zoomScaleSheetLayoutView="90" zoomScalePageLayoutView="0" workbookViewId="0" topLeftCell="A69">
      <selection activeCell="I102" sqref="I102"/>
    </sheetView>
  </sheetViews>
  <sheetFormatPr defaultColWidth="8.75390625" defaultRowHeight="12" customHeight="1"/>
  <cols>
    <col min="1" max="1" width="5.75390625" style="76" customWidth="1"/>
    <col min="2" max="2" width="21.375" style="76" customWidth="1"/>
    <col min="3" max="24" width="3.25390625" style="76" customWidth="1"/>
    <col min="25" max="25" width="6.00390625" style="76" customWidth="1"/>
    <col min="26" max="26" width="7.25390625" style="76" customWidth="1"/>
    <col min="27" max="27" width="4.25390625" style="76" customWidth="1"/>
    <col min="28" max="33" width="7.75390625" style="76" customWidth="1"/>
    <col min="34" max="35" width="4.25390625" style="76" customWidth="1"/>
    <col min="36" max="38" width="7.75390625" style="76" customWidth="1"/>
    <col min="39" max="39" width="1.00390625" style="76" customWidth="1"/>
    <col min="40" max="42" width="7.75390625" style="76" customWidth="1"/>
    <col min="43" max="44" width="4.25390625" style="76" customWidth="1"/>
    <col min="45" max="50" width="7.75390625" style="76" customWidth="1"/>
    <col min="51" max="52" width="4.25390625" style="76" customWidth="1"/>
    <col min="53" max="55" width="7.75390625" style="76" customWidth="1"/>
    <col min="56" max="56" width="1.00390625" style="76" customWidth="1"/>
    <col min="57" max="59" width="7.75390625" style="76" customWidth="1"/>
    <col min="60" max="61" width="4.25390625" style="76" customWidth="1"/>
    <col min="62" max="64" width="7.75390625" style="76" customWidth="1"/>
    <col min="65" max="16384" width="8.75390625" style="76" customWidth="1"/>
  </cols>
  <sheetData>
    <row r="1" spans="1:30" s="69" customFormat="1" ht="19.5" customHeight="1">
      <c r="A1" s="207" t="s">
        <v>38</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68"/>
      <c r="AB1" s="68"/>
      <c r="AC1" s="68"/>
      <c r="AD1" s="68"/>
    </row>
    <row r="2" spans="1:30" s="69" customFormat="1" ht="20.25" customHeight="1">
      <c r="A2" s="70"/>
      <c r="B2" s="71"/>
      <c r="C2" s="71"/>
      <c r="E2" s="234" t="s">
        <v>759</v>
      </c>
      <c r="F2" s="234"/>
      <c r="G2" s="234"/>
      <c r="H2" s="234"/>
      <c r="I2" s="234"/>
      <c r="J2" s="234"/>
      <c r="K2" s="234"/>
      <c r="L2" s="234"/>
      <c r="M2" s="234"/>
      <c r="N2" s="234"/>
      <c r="O2" s="234"/>
      <c r="P2" s="234"/>
      <c r="Q2" s="234"/>
      <c r="R2" s="234"/>
      <c r="S2" s="68"/>
      <c r="T2" s="68"/>
      <c r="U2" s="184" t="s">
        <v>40</v>
      </c>
      <c r="V2" s="184"/>
      <c r="W2" s="184"/>
      <c r="X2" s="184"/>
      <c r="Y2" s="184"/>
      <c r="Z2" s="184"/>
      <c r="AA2" s="68"/>
      <c r="AB2" s="68"/>
      <c r="AC2" s="68"/>
      <c r="AD2" s="68"/>
    </row>
    <row r="3" spans="1:30" s="69" customFormat="1" ht="15" customHeight="1">
      <c r="A3" s="68"/>
      <c r="B3" s="68"/>
      <c r="C3" s="68"/>
      <c r="D3" s="68"/>
      <c r="E3" s="68"/>
      <c r="F3" s="68"/>
      <c r="G3" s="68"/>
      <c r="H3" s="68"/>
      <c r="I3" s="68"/>
      <c r="J3" s="68"/>
      <c r="K3" s="68"/>
      <c r="L3" s="68"/>
      <c r="M3" s="68"/>
      <c r="N3" s="68"/>
      <c r="O3" s="68"/>
      <c r="P3" s="68"/>
      <c r="Q3" s="68"/>
      <c r="R3" s="68"/>
      <c r="S3" s="68"/>
      <c r="T3" s="68"/>
      <c r="U3" s="68"/>
      <c r="V3" s="68"/>
      <c r="W3" s="68"/>
      <c r="X3" s="68"/>
      <c r="Y3" s="73"/>
      <c r="Z3" s="73" t="s">
        <v>758</v>
      </c>
      <c r="AA3" s="68"/>
      <c r="AB3" s="68"/>
      <c r="AC3" s="68"/>
      <c r="AD3" s="68"/>
    </row>
    <row r="4" spans="1:30" ht="15" customHeight="1">
      <c r="A4" s="74" t="s">
        <v>8</v>
      </c>
      <c r="B4" s="75"/>
      <c r="C4" s="75"/>
      <c r="D4" s="75"/>
      <c r="E4" s="75"/>
      <c r="F4" s="75"/>
      <c r="G4" s="75"/>
      <c r="H4" s="75"/>
      <c r="I4" s="75"/>
      <c r="J4" s="75"/>
      <c r="K4" s="75"/>
      <c r="L4" s="75"/>
      <c r="M4" s="75"/>
      <c r="N4" s="75"/>
      <c r="O4" s="75"/>
      <c r="P4" s="75"/>
      <c r="Q4" s="75"/>
      <c r="R4" s="75"/>
      <c r="S4" s="75"/>
      <c r="T4" s="75"/>
      <c r="U4" s="75"/>
      <c r="V4" s="75"/>
      <c r="W4" s="75"/>
      <c r="X4" s="75"/>
      <c r="Y4" s="75"/>
      <c r="Z4" s="75"/>
      <c r="AA4" s="68"/>
      <c r="AB4" s="68"/>
      <c r="AC4" s="68"/>
      <c r="AD4" s="68"/>
    </row>
    <row r="5" spans="1:30" ht="13.5" customHeight="1">
      <c r="A5" s="77" t="s">
        <v>9</v>
      </c>
      <c r="B5" s="78" t="s">
        <v>10</v>
      </c>
      <c r="C5" s="222">
        <v>2</v>
      </c>
      <c r="D5" s="223"/>
      <c r="E5" s="223"/>
      <c r="F5" s="223"/>
      <c r="G5" s="224"/>
      <c r="H5" s="222">
        <v>22</v>
      </c>
      <c r="I5" s="223"/>
      <c r="J5" s="223"/>
      <c r="K5" s="223"/>
      <c r="L5" s="223"/>
      <c r="M5" s="222">
        <v>20</v>
      </c>
      <c r="N5" s="223"/>
      <c r="O5" s="223"/>
      <c r="P5" s="223"/>
      <c r="Q5" s="223"/>
      <c r="R5" s="222">
        <v>39</v>
      </c>
      <c r="S5" s="223"/>
      <c r="T5" s="223"/>
      <c r="U5" s="223"/>
      <c r="V5" s="223"/>
      <c r="W5" s="217" t="s">
        <v>11</v>
      </c>
      <c r="X5" s="218"/>
      <c r="Y5" s="79" t="s">
        <v>12</v>
      </c>
      <c r="Z5" s="79" t="s">
        <v>13</v>
      </c>
      <c r="AA5" s="68"/>
      <c r="AB5" s="68"/>
      <c r="AC5" s="68"/>
      <c r="AD5" s="68"/>
    </row>
    <row r="6" spans="1:30" ht="13.5" customHeight="1">
      <c r="A6" s="212">
        <v>2</v>
      </c>
      <c r="B6" s="80" t="s">
        <v>757</v>
      </c>
      <c r="C6" s="203" t="s">
        <v>17</v>
      </c>
      <c r="D6" s="204"/>
      <c r="E6" s="204"/>
      <c r="F6" s="204"/>
      <c r="G6" s="225"/>
      <c r="H6" s="229" t="s">
        <v>259</v>
      </c>
      <c r="I6" s="194"/>
      <c r="J6" s="194"/>
      <c r="K6" s="194"/>
      <c r="L6" s="230"/>
      <c r="M6" s="198" t="s">
        <v>282</v>
      </c>
      <c r="N6" s="192"/>
      <c r="O6" s="192"/>
      <c r="P6" s="192"/>
      <c r="Q6" s="192"/>
      <c r="R6" s="198" t="s">
        <v>282</v>
      </c>
      <c r="S6" s="192"/>
      <c r="T6" s="192"/>
      <c r="U6" s="192"/>
      <c r="V6" s="192"/>
      <c r="W6" s="219" t="s">
        <v>744</v>
      </c>
      <c r="X6" s="220"/>
      <c r="Y6" s="221">
        <v>6</v>
      </c>
      <c r="Z6" s="231">
        <v>1</v>
      </c>
      <c r="AA6" s="68"/>
      <c r="AB6" s="68"/>
      <c r="AC6" s="68"/>
      <c r="AD6" s="68"/>
    </row>
    <row r="7" spans="1:30" ht="13.5" customHeight="1">
      <c r="A7" s="197"/>
      <c r="B7" s="83" t="s">
        <v>343</v>
      </c>
      <c r="C7" s="205" t="s">
        <v>716</v>
      </c>
      <c r="D7" s="206"/>
      <c r="E7" s="206"/>
      <c r="F7" s="206"/>
      <c r="G7" s="226"/>
      <c r="H7" s="84" t="s">
        <v>270</v>
      </c>
      <c r="I7" s="85" t="s">
        <v>291</v>
      </c>
      <c r="J7" s="85" t="s">
        <v>274</v>
      </c>
      <c r="K7" s="85" t="s">
        <v>298</v>
      </c>
      <c r="L7" s="85" t="s">
        <v>44</v>
      </c>
      <c r="M7" s="84" t="s">
        <v>285</v>
      </c>
      <c r="N7" s="85" t="s">
        <v>292</v>
      </c>
      <c r="O7" s="85" t="s">
        <v>270</v>
      </c>
      <c r="P7" s="85" t="s">
        <v>44</v>
      </c>
      <c r="Q7" s="85" t="s">
        <v>44</v>
      </c>
      <c r="R7" s="86" t="s">
        <v>284</v>
      </c>
      <c r="S7" s="87" t="s">
        <v>268</v>
      </c>
      <c r="T7" s="87" t="s">
        <v>268</v>
      </c>
      <c r="U7" s="85" t="s">
        <v>44</v>
      </c>
      <c r="V7" s="87" t="s">
        <v>44</v>
      </c>
      <c r="W7" s="215"/>
      <c r="X7" s="216"/>
      <c r="Y7" s="211"/>
      <c r="Z7" s="209"/>
      <c r="AA7" s="68"/>
      <c r="AB7" s="68"/>
      <c r="AC7" s="68"/>
      <c r="AD7" s="68"/>
    </row>
    <row r="8" spans="1:30" ht="13.5" customHeight="1">
      <c r="A8" s="196">
        <v>22</v>
      </c>
      <c r="B8" s="80" t="s">
        <v>725</v>
      </c>
      <c r="C8" s="198" t="s">
        <v>275</v>
      </c>
      <c r="D8" s="192"/>
      <c r="E8" s="192"/>
      <c r="F8" s="192"/>
      <c r="G8" s="199"/>
      <c r="H8" s="203" t="s">
        <v>17</v>
      </c>
      <c r="I8" s="204"/>
      <c r="J8" s="204"/>
      <c r="K8" s="204"/>
      <c r="L8" s="204"/>
      <c r="M8" s="198" t="s">
        <v>282</v>
      </c>
      <c r="N8" s="192"/>
      <c r="O8" s="192"/>
      <c r="P8" s="192"/>
      <c r="Q8" s="192"/>
      <c r="R8" s="227" t="s">
        <v>259</v>
      </c>
      <c r="S8" s="228"/>
      <c r="T8" s="228"/>
      <c r="U8" s="192"/>
      <c r="V8" s="228"/>
      <c r="W8" s="213" t="s">
        <v>756</v>
      </c>
      <c r="X8" s="214"/>
      <c r="Y8" s="210">
        <v>5</v>
      </c>
      <c r="Z8" s="208">
        <v>2</v>
      </c>
      <c r="AA8" s="68"/>
      <c r="AB8" s="68"/>
      <c r="AC8" s="68"/>
      <c r="AD8" s="68"/>
    </row>
    <row r="9" spans="1:30" ht="13.5" customHeight="1">
      <c r="A9" s="197"/>
      <c r="B9" s="83" t="s">
        <v>399</v>
      </c>
      <c r="C9" s="84" t="s">
        <v>279</v>
      </c>
      <c r="D9" s="85" t="s">
        <v>274</v>
      </c>
      <c r="E9" s="85" t="s">
        <v>291</v>
      </c>
      <c r="F9" s="85" t="s">
        <v>301</v>
      </c>
      <c r="G9" s="90" t="s">
        <v>44</v>
      </c>
      <c r="H9" s="205" t="s">
        <v>716</v>
      </c>
      <c r="I9" s="206"/>
      <c r="J9" s="206"/>
      <c r="K9" s="206"/>
      <c r="L9" s="206"/>
      <c r="M9" s="84" t="s">
        <v>287</v>
      </c>
      <c r="N9" s="85" t="s">
        <v>284</v>
      </c>
      <c r="O9" s="85" t="s">
        <v>284</v>
      </c>
      <c r="P9" s="85" t="s">
        <v>44</v>
      </c>
      <c r="Q9" s="85" t="s">
        <v>44</v>
      </c>
      <c r="R9" s="84" t="s">
        <v>290</v>
      </c>
      <c r="S9" s="85" t="s">
        <v>267</v>
      </c>
      <c r="T9" s="85" t="s">
        <v>268</v>
      </c>
      <c r="U9" s="85" t="s">
        <v>274</v>
      </c>
      <c r="V9" s="85" t="s">
        <v>44</v>
      </c>
      <c r="W9" s="215"/>
      <c r="X9" s="216"/>
      <c r="Y9" s="211"/>
      <c r="Z9" s="209"/>
      <c r="AA9" s="68"/>
      <c r="AB9" s="68"/>
      <c r="AC9" s="68"/>
      <c r="AD9" s="68"/>
    </row>
    <row r="10" spans="1:30" ht="13.5" customHeight="1">
      <c r="A10" s="196">
        <v>20</v>
      </c>
      <c r="B10" s="80" t="s">
        <v>755</v>
      </c>
      <c r="C10" s="198" t="s">
        <v>288</v>
      </c>
      <c r="D10" s="192"/>
      <c r="E10" s="192"/>
      <c r="F10" s="192"/>
      <c r="G10" s="199"/>
      <c r="H10" s="200" t="s">
        <v>288</v>
      </c>
      <c r="I10" s="201"/>
      <c r="J10" s="201"/>
      <c r="K10" s="201"/>
      <c r="L10" s="202"/>
      <c r="M10" s="203" t="s">
        <v>17</v>
      </c>
      <c r="N10" s="204"/>
      <c r="O10" s="204"/>
      <c r="P10" s="204"/>
      <c r="Q10" s="204"/>
      <c r="R10" s="227" t="s">
        <v>282</v>
      </c>
      <c r="S10" s="228"/>
      <c r="T10" s="228"/>
      <c r="U10" s="228"/>
      <c r="V10" s="228"/>
      <c r="W10" s="213" t="s">
        <v>754</v>
      </c>
      <c r="X10" s="214"/>
      <c r="Y10" s="210">
        <v>4</v>
      </c>
      <c r="Z10" s="208">
        <v>3</v>
      </c>
      <c r="AA10" s="68"/>
      <c r="AB10" s="68"/>
      <c r="AC10" s="68"/>
      <c r="AD10" s="68"/>
    </row>
    <row r="11" spans="1:30" ht="13.5" customHeight="1">
      <c r="A11" s="197"/>
      <c r="B11" s="83" t="s">
        <v>385</v>
      </c>
      <c r="C11" s="84" t="s">
        <v>271</v>
      </c>
      <c r="D11" s="85" t="s">
        <v>281</v>
      </c>
      <c r="E11" s="85" t="s">
        <v>279</v>
      </c>
      <c r="F11" s="85" t="s">
        <v>44</v>
      </c>
      <c r="G11" s="90" t="s">
        <v>44</v>
      </c>
      <c r="H11" s="84" t="s">
        <v>293</v>
      </c>
      <c r="I11" s="85" t="s">
        <v>269</v>
      </c>
      <c r="J11" s="85" t="s">
        <v>269</v>
      </c>
      <c r="K11" s="85" t="s">
        <v>44</v>
      </c>
      <c r="L11" s="85" t="s">
        <v>44</v>
      </c>
      <c r="M11" s="205" t="s">
        <v>716</v>
      </c>
      <c r="N11" s="206"/>
      <c r="O11" s="206"/>
      <c r="P11" s="206"/>
      <c r="Q11" s="206"/>
      <c r="R11" s="84" t="s">
        <v>284</v>
      </c>
      <c r="S11" s="85" t="s">
        <v>267</v>
      </c>
      <c r="T11" s="85" t="s">
        <v>278</v>
      </c>
      <c r="U11" s="85" t="s">
        <v>44</v>
      </c>
      <c r="V11" s="85" t="s">
        <v>44</v>
      </c>
      <c r="W11" s="215"/>
      <c r="X11" s="216"/>
      <c r="Y11" s="211"/>
      <c r="Z11" s="209"/>
      <c r="AA11" s="68"/>
      <c r="AB11" s="68"/>
      <c r="AC11" s="68"/>
      <c r="AD11" s="68"/>
    </row>
    <row r="12" spans="1:30" ht="13.5" customHeight="1">
      <c r="A12" s="196">
        <v>39</v>
      </c>
      <c r="B12" s="80" t="s">
        <v>753</v>
      </c>
      <c r="C12" s="198" t="s">
        <v>288</v>
      </c>
      <c r="D12" s="192"/>
      <c r="E12" s="192"/>
      <c r="F12" s="192"/>
      <c r="G12" s="199"/>
      <c r="H12" s="200" t="s">
        <v>275</v>
      </c>
      <c r="I12" s="201"/>
      <c r="J12" s="201"/>
      <c r="K12" s="201"/>
      <c r="L12" s="202"/>
      <c r="M12" s="198" t="s">
        <v>288</v>
      </c>
      <c r="N12" s="192"/>
      <c r="O12" s="192"/>
      <c r="P12" s="192"/>
      <c r="Q12" s="192"/>
      <c r="R12" s="203" t="s">
        <v>17</v>
      </c>
      <c r="S12" s="204"/>
      <c r="T12" s="204"/>
      <c r="U12" s="204"/>
      <c r="V12" s="204"/>
      <c r="W12" s="213" t="s">
        <v>742</v>
      </c>
      <c r="X12" s="214"/>
      <c r="Y12" s="210">
        <v>3</v>
      </c>
      <c r="Z12" s="208">
        <v>4</v>
      </c>
      <c r="AA12" s="68"/>
      <c r="AB12" s="68"/>
      <c r="AC12" s="68"/>
      <c r="AD12" s="68"/>
    </row>
    <row r="13" spans="1:30" ht="13.5" customHeight="1">
      <c r="A13" s="197"/>
      <c r="B13" s="83" t="s">
        <v>518</v>
      </c>
      <c r="C13" s="84" t="s">
        <v>269</v>
      </c>
      <c r="D13" s="85" t="s">
        <v>272</v>
      </c>
      <c r="E13" s="85" t="s">
        <v>272</v>
      </c>
      <c r="F13" s="85" t="s">
        <v>44</v>
      </c>
      <c r="G13" s="90" t="s">
        <v>44</v>
      </c>
      <c r="H13" s="84" t="s">
        <v>273</v>
      </c>
      <c r="I13" s="85" t="s">
        <v>266</v>
      </c>
      <c r="J13" s="85" t="s">
        <v>272</v>
      </c>
      <c r="K13" s="85" t="s">
        <v>291</v>
      </c>
      <c r="L13" s="85" t="s">
        <v>44</v>
      </c>
      <c r="M13" s="84" t="s">
        <v>269</v>
      </c>
      <c r="N13" s="85" t="s">
        <v>266</v>
      </c>
      <c r="O13" s="85" t="s">
        <v>265</v>
      </c>
      <c r="P13" s="85" t="s">
        <v>44</v>
      </c>
      <c r="Q13" s="85" t="s">
        <v>44</v>
      </c>
      <c r="R13" s="205" t="s">
        <v>716</v>
      </c>
      <c r="S13" s="206"/>
      <c r="T13" s="206"/>
      <c r="U13" s="206"/>
      <c r="V13" s="206"/>
      <c r="W13" s="215"/>
      <c r="X13" s="216"/>
      <c r="Y13" s="211"/>
      <c r="Z13" s="209"/>
      <c r="AA13" s="68"/>
      <c r="AB13" s="68"/>
      <c r="AC13" s="68"/>
      <c r="AD13" s="68"/>
    </row>
    <row r="14" spans="1:30" ht="13.5" customHeight="1">
      <c r="A14" s="103"/>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68"/>
      <c r="AB14" s="68"/>
      <c r="AC14" s="68"/>
      <c r="AD14" s="68"/>
    </row>
    <row r="15" spans="1:30" ht="15" customHeight="1">
      <c r="A15" s="74" t="s">
        <v>28</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68"/>
      <c r="AB15" s="68"/>
      <c r="AC15" s="68"/>
      <c r="AD15" s="68"/>
    </row>
    <row r="16" spans="1:30" ht="13.5" customHeight="1">
      <c r="A16" s="77" t="s">
        <v>9</v>
      </c>
      <c r="B16" s="78" t="s">
        <v>10</v>
      </c>
      <c r="C16" s="222">
        <v>3</v>
      </c>
      <c r="D16" s="223"/>
      <c r="E16" s="223"/>
      <c r="F16" s="223"/>
      <c r="G16" s="224"/>
      <c r="H16" s="222">
        <v>28</v>
      </c>
      <c r="I16" s="223"/>
      <c r="J16" s="223"/>
      <c r="K16" s="223"/>
      <c r="L16" s="223"/>
      <c r="M16" s="222">
        <v>15</v>
      </c>
      <c r="N16" s="223"/>
      <c r="O16" s="223"/>
      <c r="P16" s="223"/>
      <c r="Q16" s="223"/>
      <c r="R16" s="222">
        <v>40</v>
      </c>
      <c r="S16" s="223"/>
      <c r="T16" s="223"/>
      <c r="U16" s="223"/>
      <c r="V16" s="223"/>
      <c r="W16" s="217" t="s">
        <v>11</v>
      </c>
      <c r="X16" s="218"/>
      <c r="Y16" s="79" t="s">
        <v>12</v>
      </c>
      <c r="Z16" s="79" t="s">
        <v>13</v>
      </c>
      <c r="AA16" s="68"/>
      <c r="AB16" s="68"/>
      <c r="AC16" s="68"/>
      <c r="AD16" s="68"/>
    </row>
    <row r="17" spans="1:30" ht="13.5" customHeight="1">
      <c r="A17" s="212">
        <v>3</v>
      </c>
      <c r="B17" s="80" t="s">
        <v>317</v>
      </c>
      <c r="C17" s="203" t="s">
        <v>17</v>
      </c>
      <c r="D17" s="204"/>
      <c r="E17" s="204"/>
      <c r="F17" s="204"/>
      <c r="G17" s="225"/>
      <c r="H17" s="229" t="s">
        <v>258</v>
      </c>
      <c r="I17" s="194"/>
      <c r="J17" s="194"/>
      <c r="K17" s="194"/>
      <c r="L17" s="230"/>
      <c r="M17" s="198" t="s">
        <v>257</v>
      </c>
      <c r="N17" s="192"/>
      <c r="O17" s="192"/>
      <c r="P17" s="192"/>
      <c r="Q17" s="192"/>
      <c r="R17" s="198" t="s">
        <v>282</v>
      </c>
      <c r="S17" s="192"/>
      <c r="T17" s="192"/>
      <c r="U17" s="192"/>
      <c r="V17" s="192"/>
      <c r="W17" s="219" t="s">
        <v>738</v>
      </c>
      <c r="X17" s="220"/>
      <c r="Y17" s="221">
        <v>5</v>
      </c>
      <c r="Z17" s="231">
        <v>2</v>
      </c>
      <c r="AA17" s="68"/>
      <c r="AB17" s="68"/>
      <c r="AC17" s="68"/>
      <c r="AD17" s="68"/>
    </row>
    <row r="18" spans="1:30" ht="13.5" customHeight="1">
      <c r="A18" s="197"/>
      <c r="B18" s="83" t="s">
        <v>527</v>
      </c>
      <c r="C18" s="205" t="s">
        <v>716</v>
      </c>
      <c r="D18" s="206"/>
      <c r="E18" s="206"/>
      <c r="F18" s="206"/>
      <c r="G18" s="226"/>
      <c r="H18" s="84" t="s">
        <v>265</v>
      </c>
      <c r="I18" s="85" t="s">
        <v>278</v>
      </c>
      <c r="J18" s="85" t="s">
        <v>266</v>
      </c>
      <c r="K18" s="85" t="s">
        <v>270</v>
      </c>
      <c r="L18" s="85" t="s">
        <v>752</v>
      </c>
      <c r="M18" s="84" t="s">
        <v>292</v>
      </c>
      <c r="N18" s="85" t="s">
        <v>270</v>
      </c>
      <c r="O18" s="85" t="s">
        <v>265</v>
      </c>
      <c r="P18" s="85" t="s">
        <v>265</v>
      </c>
      <c r="Q18" s="85" t="s">
        <v>16</v>
      </c>
      <c r="R18" s="86" t="s">
        <v>267</v>
      </c>
      <c r="S18" s="87" t="s">
        <v>268</v>
      </c>
      <c r="T18" s="87" t="s">
        <v>278</v>
      </c>
      <c r="U18" s="85" t="s">
        <v>44</v>
      </c>
      <c r="V18" s="87" t="s">
        <v>44</v>
      </c>
      <c r="W18" s="215"/>
      <c r="X18" s="216"/>
      <c r="Y18" s="211"/>
      <c r="Z18" s="209"/>
      <c r="AA18" s="68"/>
      <c r="AB18" s="68"/>
      <c r="AC18" s="68"/>
      <c r="AD18" s="68"/>
    </row>
    <row r="19" spans="1:30" ht="13.5" customHeight="1">
      <c r="A19" s="196">
        <v>28</v>
      </c>
      <c r="B19" s="80" t="s">
        <v>751</v>
      </c>
      <c r="C19" s="198" t="s">
        <v>257</v>
      </c>
      <c r="D19" s="192"/>
      <c r="E19" s="192"/>
      <c r="F19" s="192"/>
      <c r="G19" s="199"/>
      <c r="H19" s="203" t="s">
        <v>17</v>
      </c>
      <c r="I19" s="204"/>
      <c r="J19" s="204"/>
      <c r="K19" s="204"/>
      <c r="L19" s="204"/>
      <c r="M19" s="198" t="s">
        <v>257</v>
      </c>
      <c r="N19" s="192"/>
      <c r="O19" s="192"/>
      <c r="P19" s="192"/>
      <c r="Q19" s="192"/>
      <c r="R19" s="227" t="s">
        <v>282</v>
      </c>
      <c r="S19" s="228"/>
      <c r="T19" s="228"/>
      <c r="U19" s="192"/>
      <c r="V19" s="228"/>
      <c r="W19" s="213" t="s">
        <v>750</v>
      </c>
      <c r="X19" s="214"/>
      <c r="Y19" s="210">
        <v>6</v>
      </c>
      <c r="Z19" s="208">
        <v>1</v>
      </c>
      <c r="AA19" s="68"/>
      <c r="AB19" s="68"/>
      <c r="AC19" s="68"/>
      <c r="AD19" s="68"/>
    </row>
    <row r="20" spans="1:30" ht="13.5" customHeight="1">
      <c r="A20" s="197"/>
      <c r="B20" s="83" t="s">
        <v>507</v>
      </c>
      <c r="C20" s="84" t="s">
        <v>278</v>
      </c>
      <c r="D20" s="85" t="s">
        <v>265</v>
      </c>
      <c r="E20" s="85" t="s">
        <v>267</v>
      </c>
      <c r="F20" s="85" t="s">
        <v>279</v>
      </c>
      <c r="G20" s="90" t="s">
        <v>686</v>
      </c>
      <c r="H20" s="205" t="s">
        <v>716</v>
      </c>
      <c r="I20" s="206"/>
      <c r="J20" s="206"/>
      <c r="K20" s="206"/>
      <c r="L20" s="206"/>
      <c r="M20" s="84" t="s">
        <v>292</v>
      </c>
      <c r="N20" s="85" t="s">
        <v>266</v>
      </c>
      <c r="O20" s="85" t="s">
        <v>281</v>
      </c>
      <c r="P20" s="85" t="s">
        <v>270</v>
      </c>
      <c r="Q20" s="85" t="s">
        <v>695</v>
      </c>
      <c r="R20" s="84" t="s">
        <v>292</v>
      </c>
      <c r="S20" s="85" t="s">
        <v>286</v>
      </c>
      <c r="T20" s="85" t="s">
        <v>298</v>
      </c>
      <c r="U20" s="85" t="s">
        <v>44</v>
      </c>
      <c r="V20" s="85" t="s">
        <v>44</v>
      </c>
      <c r="W20" s="215"/>
      <c r="X20" s="216"/>
      <c r="Y20" s="211"/>
      <c r="Z20" s="209"/>
      <c r="AA20" s="68"/>
      <c r="AB20" s="68"/>
      <c r="AC20" s="68"/>
      <c r="AD20" s="68"/>
    </row>
    <row r="21" spans="1:30" ht="13.5" customHeight="1">
      <c r="A21" s="196">
        <v>15</v>
      </c>
      <c r="B21" s="80" t="s">
        <v>747</v>
      </c>
      <c r="C21" s="198" t="s">
        <v>258</v>
      </c>
      <c r="D21" s="192"/>
      <c r="E21" s="192"/>
      <c r="F21" s="192"/>
      <c r="G21" s="199"/>
      <c r="H21" s="200" t="s">
        <v>258</v>
      </c>
      <c r="I21" s="201"/>
      <c r="J21" s="201"/>
      <c r="K21" s="201"/>
      <c r="L21" s="202"/>
      <c r="M21" s="203" t="s">
        <v>17</v>
      </c>
      <c r="N21" s="204"/>
      <c r="O21" s="204"/>
      <c r="P21" s="204"/>
      <c r="Q21" s="204"/>
      <c r="R21" s="227" t="s">
        <v>259</v>
      </c>
      <c r="S21" s="228"/>
      <c r="T21" s="228"/>
      <c r="U21" s="228"/>
      <c r="V21" s="228"/>
      <c r="W21" s="213" t="s">
        <v>736</v>
      </c>
      <c r="X21" s="214"/>
      <c r="Y21" s="210">
        <v>4</v>
      </c>
      <c r="Z21" s="208">
        <v>3</v>
      </c>
      <c r="AA21" s="68"/>
      <c r="AB21" s="68"/>
      <c r="AC21" s="68"/>
      <c r="AD21" s="68"/>
    </row>
    <row r="22" spans="1:30" ht="13.5" customHeight="1">
      <c r="A22" s="197"/>
      <c r="B22" s="83" t="s">
        <v>451</v>
      </c>
      <c r="C22" s="84" t="s">
        <v>281</v>
      </c>
      <c r="D22" s="85" t="s">
        <v>279</v>
      </c>
      <c r="E22" s="85" t="s">
        <v>278</v>
      </c>
      <c r="F22" s="85" t="s">
        <v>278</v>
      </c>
      <c r="G22" s="90" t="s">
        <v>30</v>
      </c>
      <c r="H22" s="84" t="s">
        <v>281</v>
      </c>
      <c r="I22" s="85" t="s">
        <v>267</v>
      </c>
      <c r="J22" s="85" t="s">
        <v>292</v>
      </c>
      <c r="K22" s="85" t="s">
        <v>279</v>
      </c>
      <c r="L22" s="85" t="s">
        <v>749</v>
      </c>
      <c r="M22" s="205" t="s">
        <v>716</v>
      </c>
      <c r="N22" s="206"/>
      <c r="O22" s="206"/>
      <c r="P22" s="206"/>
      <c r="Q22" s="206"/>
      <c r="R22" s="84" t="s">
        <v>270</v>
      </c>
      <c r="S22" s="85" t="s">
        <v>269</v>
      </c>
      <c r="T22" s="85" t="s">
        <v>274</v>
      </c>
      <c r="U22" s="85" t="s">
        <v>270</v>
      </c>
      <c r="V22" s="85" t="s">
        <v>44</v>
      </c>
      <c r="W22" s="215"/>
      <c r="X22" s="216"/>
      <c r="Y22" s="211"/>
      <c r="Z22" s="209"/>
      <c r="AA22" s="68"/>
      <c r="AB22" s="68"/>
      <c r="AC22" s="68"/>
      <c r="AD22" s="68"/>
    </row>
    <row r="23" spans="1:30" ht="13.5" customHeight="1">
      <c r="A23" s="196">
        <v>40</v>
      </c>
      <c r="B23" s="80" t="s">
        <v>323</v>
      </c>
      <c r="C23" s="198" t="s">
        <v>288</v>
      </c>
      <c r="D23" s="192"/>
      <c r="E23" s="192"/>
      <c r="F23" s="192"/>
      <c r="G23" s="199"/>
      <c r="H23" s="200" t="s">
        <v>288</v>
      </c>
      <c r="I23" s="201"/>
      <c r="J23" s="201"/>
      <c r="K23" s="201"/>
      <c r="L23" s="202"/>
      <c r="M23" s="198" t="s">
        <v>275</v>
      </c>
      <c r="N23" s="192"/>
      <c r="O23" s="192"/>
      <c r="P23" s="192"/>
      <c r="Q23" s="192"/>
      <c r="R23" s="203" t="s">
        <v>17</v>
      </c>
      <c r="S23" s="204"/>
      <c r="T23" s="204"/>
      <c r="U23" s="204"/>
      <c r="V23" s="204"/>
      <c r="W23" s="213" t="s">
        <v>742</v>
      </c>
      <c r="X23" s="214"/>
      <c r="Y23" s="210">
        <v>3</v>
      </c>
      <c r="Z23" s="208">
        <v>4</v>
      </c>
      <c r="AA23" s="68"/>
      <c r="AB23" s="68"/>
      <c r="AC23" s="68"/>
      <c r="AD23" s="68"/>
    </row>
    <row r="24" spans="1:30" ht="13.5" customHeight="1">
      <c r="A24" s="197"/>
      <c r="B24" s="83" t="s">
        <v>460</v>
      </c>
      <c r="C24" s="84" t="s">
        <v>266</v>
      </c>
      <c r="D24" s="85" t="s">
        <v>272</v>
      </c>
      <c r="E24" s="85" t="s">
        <v>265</v>
      </c>
      <c r="F24" s="85" t="s">
        <v>44</v>
      </c>
      <c r="G24" s="90" t="s">
        <v>44</v>
      </c>
      <c r="H24" s="84" t="s">
        <v>281</v>
      </c>
      <c r="I24" s="85" t="s">
        <v>280</v>
      </c>
      <c r="J24" s="85" t="s">
        <v>301</v>
      </c>
      <c r="K24" s="85" t="s">
        <v>44</v>
      </c>
      <c r="L24" s="85" t="s">
        <v>44</v>
      </c>
      <c r="M24" s="84" t="s">
        <v>279</v>
      </c>
      <c r="N24" s="85" t="s">
        <v>284</v>
      </c>
      <c r="O24" s="85" t="s">
        <v>291</v>
      </c>
      <c r="P24" s="85" t="s">
        <v>279</v>
      </c>
      <c r="Q24" s="85" t="s">
        <v>44</v>
      </c>
      <c r="R24" s="205" t="s">
        <v>716</v>
      </c>
      <c r="S24" s="206"/>
      <c r="T24" s="206"/>
      <c r="U24" s="206"/>
      <c r="V24" s="206"/>
      <c r="W24" s="215"/>
      <c r="X24" s="216"/>
      <c r="Y24" s="211"/>
      <c r="Z24" s="209"/>
      <c r="AA24" s="68"/>
      <c r="AB24" s="68"/>
      <c r="AC24" s="68"/>
      <c r="AD24" s="68"/>
    </row>
    <row r="25" spans="1:30" ht="13.5" customHeight="1">
      <c r="A25" s="106"/>
      <c r="B25" s="107"/>
      <c r="C25" s="108"/>
      <c r="D25" s="108"/>
      <c r="E25" s="108"/>
      <c r="F25" s="108"/>
      <c r="G25" s="108"/>
      <c r="H25" s="108"/>
      <c r="I25" s="108"/>
      <c r="J25" s="108"/>
      <c r="K25" s="108"/>
      <c r="L25" s="108"/>
      <c r="M25" s="108"/>
      <c r="N25" s="108"/>
      <c r="O25" s="108"/>
      <c r="P25" s="108"/>
      <c r="Q25" s="108"/>
      <c r="R25" s="108"/>
      <c r="S25" s="108"/>
      <c r="T25" s="108"/>
      <c r="U25" s="108"/>
      <c r="V25" s="108"/>
      <c r="W25" s="105"/>
      <c r="X25" s="105"/>
      <c r="Y25" s="105"/>
      <c r="Z25" s="105"/>
      <c r="AA25" s="68"/>
      <c r="AB25" s="68"/>
      <c r="AC25" s="68"/>
      <c r="AD25" s="68"/>
    </row>
    <row r="26" spans="1:30" ht="15" customHeight="1">
      <c r="A26" s="74" t="s">
        <v>32</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68"/>
      <c r="AB26" s="68"/>
      <c r="AC26" s="68"/>
      <c r="AD26" s="68"/>
    </row>
    <row r="27" spans="1:30" ht="13.5" customHeight="1">
      <c r="A27" s="77" t="s">
        <v>9</v>
      </c>
      <c r="B27" s="78" t="s">
        <v>10</v>
      </c>
      <c r="C27" s="222">
        <v>4</v>
      </c>
      <c r="D27" s="223"/>
      <c r="E27" s="223"/>
      <c r="F27" s="223"/>
      <c r="G27" s="224"/>
      <c r="H27" s="222">
        <v>23</v>
      </c>
      <c r="I27" s="223"/>
      <c r="J27" s="223"/>
      <c r="K27" s="223"/>
      <c r="L27" s="223"/>
      <c r="M27" s="222">
        <v>10</v>
      </c>
      <c r="N27" s="223"/>
      <c r="O27" s="223"/>
      <c r="P27" s="223"/>
      <c r="Q27" s="223"/>
      <c r="R27" s="222">
        <v>82</v>
      </c>
      <c r="S27" s="223"/>
      <c r="T27" s="223"/>
      <c r="U27" s="223"/>
      <c r="V27" s="223"/>
      <c r="W27" s="217" t="s">
        <v>11</v>
      </c>
      <c r="X27" s="218"/>
      <c r="Y27" s="79" t="s">
        <v>12</v>
      </c>
      <c r="Z27" s="79" t="s">
        <v>13</v>
      </c>
      <c r="AA27" s="68"/>
      <c r="AB27" s="68"/>
      <c r="AC27" s="68"/>
      <c r="AD27" s="68"/>
    </row>
    <row r="28" spans="1:30" ht="13.5" customHeight="1">
      <c r="A28" s="212">
        <v>4</v>
      </c>
      <c r="B28" s="80" t="s">
        <v>255</v>
      </c>
      <c r="C28" s="203" t="s">
        <v>17</v>
      </c>
      <c r="D28" s="204"/>
      <c r="E28" s="204"/>
      <c r="F28" s="204"/>
      <c r="G28" s="225"/>
      <c r="H28" s="198" t="s">
        <v>282</v>
      </c>
      <c r="I28" s="192"/>
      <c r="J28" s="192"/>
      <c r="K28" s="192"/>
      <c r="L28" s="192"/>
      <c r="M28" s="198" t="s">
        <v>282</v>
      </c>
      <c r="N28" s="192"/>
      <c r="O28" s="192"/>
      <c r="P28" s="192"/>
      <c r="Q28" s="192"/>
      <c r="R28" s="198" t="s">
        <v>282</v>
      </c>
      <c r="S28" s="192"/>
      <c r="T28" s="192"/>
      <c r="U28" s="192"/>
      <c r="V28" s="192"/>
      <c r="W28" s="219" t="s">
        <v>728</v>
      </c>
      <c r="X28" s="220"/>
      <c r="Y28" s="221">
        <v>6</v>
      </c>
      <c r="Z28" s="231">
        <v>1</v>
      </c>
      <c r="AA28" s="68"/>
      <c r="AB28" s="68"/>
      <c r="AC28" s="68"/>
      <c r="AD28" s="68"/>
    </row>
    <row r="29" spans="1:30" ht="13.5" customHeight="1">
      <c r="A29" s="197"/>
      <c r="B29" s="83" t="s">
        <v>525</v>
      </c>
      <c r="C29" s="205" t="s">
        <v>716</v>
      </c>
      <c r="D29" s="206"/>
      <c r="E29" s="206"/>
      <c r="F29" s="206"/>
      <c r="G29" s="226"/>
      <c r="H29" s="84" t="s">
        <v>286</v>
      </c>
      <c r="I29" s="85" t="s">
        <v>268</v>
      </c>
      <c r="J29" s="85" t="s">
        <v>292</v>
      </c>
      <c r="K29" s="85" t="s">
        <v>44</v>
      </c>
      <c r="L29" s="85" t="s">
        <v>44</v>
      </c>
      <c r="M29" s="84" t="s">
        <v>298</v>
      </c>
      <c r="N29" s="85" t="s">
        <v>274</v>
      </c>
      <c r="O29" s="85" t="s">
        <v>267</v>
      </c>
      <c r="P29" s="85" t="s">
        <v>44</v>
      </c>
      <c r="Q29" s="85" t="s">
        <v>44</v>
      </c>
      <c r="R29" s="86" t="s">
        <v>298</v>
      </c>
      <c r="S29" s="87" t="s">
        <v>284</v>
      </c>
      <c r="T29" s="87" t="s">
        <v>284</v>
      </c>
      <c r="U29" s="85" t="s">
        <v>44</v>
      </c>
      <c r="V29" s="87" t="s">
        <v>44</v>
      </c>
      <c r="W29" s="215"/>
      <c r="X29" s="216"/>
      <c r="Y29" s="211"/>
      <c r="Z29" s="209"/>
      <c r="AA29" s="68"/>
      <c r="AB29" s="68"/>
      <c r="AC29" s="68"/>
      <c r="AD29" s="68"/>
    </row>
    <row r="30" spans="1:30" ht="13.5" customHeight="1">
      <c r="A30" s="196">
        <v>23</v>
      </c>
      <c r="B30" s="80" t="s">
        <v>748</v>
      </c>
      <c r="C30" s="198" t="s">
        <v>288</v>
      </c>
      <c r="D30" s="192"/>
      <c r="E30" s="192"/>
      <c r="F30" s="192"/>
      <c r="G30" s="199"/>
      <c r="H30" s="203" t="s">
        <v>17</v>
      </c>
      <c r="I30" s="204"/>
      <c r="J30" s="204"/>
      <c r="K30" s="204"/>
      <c r="L30" s="204"/>
      <c r="M30" s="198" t="s">
        <v>257</v>
      </c>
      <c r="N30" s="192"/>
      <c r="O30" s="192"/>
      <c r="P30" s="192"/>
      <c r="Q30" s="192"/>
      <c r="R30" s="227" t="s">
        <v>282</v>
      </c>
      <c r="S30" s="228"/>
      <c r="T30" s="228"/>
      <c r="U30" s="192"/>
      <c r="V30" s="228"/>
      <c r="W30" s="213" t="s">
        <v>724</v>
      </c>
      <c r="X30" s="214"/>
      <c r="Y30" s="210">
        <v>5</v>
      </c>
      <c r="Z30" s="208">
        <v>2</v>
      </c>
      <c r="AA30" s="68"/>
      <c r="AB30" s="68"/>
      <c r="AC30" s="68"/>
      <c r="AD30" s="68"/>
    </row>
    <row r="31" spans="1:30" ht="13.5" customHeight="1">
      <c r="A31" s="197"/>
      <c r="B31" s="83" t="s">
        <v>510</v>
      </c>
      <c r="C31" s="84" t="s">
        <v>280</v>
      </c>
      <c r="D31" s="85" t="s">
        <v>272</v>
      </c>
      <c r="E31" s="85" t="s">
        <v>281</v>
      </c>
      <c r="F31" s="85" t="s">
        <v>44</v>
      </c>
      <c r="G31" s="90" t="s">
        <v>44</v>
      </c>
      <c r="H31" s="205" t="s">
        <v>716</v>
      </c>
      <c r="I31" s="206"/>
      <c r="J31" s="206"/>
      <c r="K31" s="206"/>
      <c r="L31" s="206"/>
      <c r="M31" s="84" t="s">
        <v>266</v>
      </c>
      <c r="N31" s="85" t="s">
        <v>267</v>
      </c>
      <c r="O31" s="85" t="s">
        <v>267</v>
      </c>
      <c r="P31" s="85" t="s">
        <v>301</v>
      </c>
      <c r="Q31" s="85" t="s">
        <v>20</v>
      </c>
      <c r="R31" s="84" t="s">
        <v>298</v>
      </c>
      <c r="S31" s="85" t="s">
        <v>270</v>
      </c>
      <c r="T31" s="85" t="s">
        <v>284</v>
      </c>
      <c r="U31" s="85" t="s">
        <v>44</v>
      </c>
      <c r="V31" s="85" t="s">
        <v>44</v>
      </c>
      <c r="W31" s="215"/>
      <c r="X31" s="216"/>
      <c r="Y31" s="211"/>
      <c r="Z31" s="209"/>
      <c r="AA31" s="68"/>
      <c r="AB31" s="68"/>
      <c r="AC31" s="68"/>
      <c r="AD31" s="68"/>
    </row>
    <row r="32" spans="1:30" ht="13.5" customHeight="1">
      <c r="A32" s="196">
        <v>10</v>
      </c>
      <c r="B32" s="80" t="s">
        <v>747</v>
      </c>
      <c r="C32" s="198" t="s">
        <v>288</v>
      </c>
      <c r="D32" s="192"/>
      <c r="E32" s="192"/>
      <c r="F32" s="192"/>
      <c r="G32" s="199"/>
      <c r="H32" s="198" t="s">
        <v>258</v>
      </c>
      <c r="I32" s="192"/>
      <c r="J32" s="192"/>
      <c r="K32" s="192"/>
      <c r="L32" s="192"/>
      <c r="M32" s="203" t="s">
        <v>17</v>
      </c>
      <c r="N32" s="204"/>
      <c r="O32" s="204"/>
      <c r="P32" s="204"/>
      <c r="Q32" s="204"/>
      <c r="R32" s="227" t="s">
        <v>282</v>
      </c>
      <c r="S32" s="228"/>
      <c r="T32" s="228"/>
      <c r="U32" s="228"/>
      <c r="V32" s="228"/>
      <c r="W32" s="213" t="s">
        <v>726</v>
      </c>
      <c r="X32" s="214"/>
      <c r="Y32" s="210">
        <v>4</v>
      </c>
      <c r="Z32" s="208">
        <v>3</v>
      </c>
      <c r="AA32" s="68"/>
      <c r="AB32" s="68"/>
      <c r="AC32" s="68"/>
      <c r="AD32" s="68"/>
    </row>
    <row r="33" spans="1:30" ht="13.5" customHeight="1">
      <c r="A33" s="197"/>
      <c r="B33" s="83" t="s">
        <v>454</v>
      </c>
      <c r="C33" s="84" t="s">
        <v>301</v>
      </c>
      <c r="D33" s="85" t="s">
        <v>291</v>
      </c>
      <c r="E33" s="85" t="s">
        <v>266</v>
      </c>
      <c r="F33" s="85" t="s">
        <v>44</v>
      </c>
      <c r="G33" s="90" t="s">
        <v>44</v>
      </c>
      <c r="H33" s="84" t="s">
        <v>267</v>
      </c>
      <c r="I33" s="85" t="s">
        <v>266</v>
      </c>
      <c r="J33" s="85" t="s">
        <v>266</v>
      </c>
      <c r="K33" s="85" t="s">
        <v>298</v>
      </c>
      <c r="L33" s="85" t="s">
        <v>19</v>
      </c>
      <c r="M33" s="205" t="s">
        <v>716</v>
      </c>
      <c r="N33" s="206"/>
      <c r="O33" s="206"/>
      <c r="P33" s="206"/>
      <c r="Q33" s="206"/>
      <c r="R33" s="84" t="s">
        <v>267</v>
      </c>
      <c r="S33" s="85" t="s">
        <v>298</v>
      </c>
      <c r="T33" s="85" t="s">
        <v>268</v>
      </c>
      <c r="U33" s="85" t="s">
        <v>44</v>
      </c>
      <c r="V33" s="85" t="s">
        <v>44</v>
      </c>
      <c r="W33" s="215"/>
      <c r="X33" s="216"/>
      <c r="Y33" s="211"/>
      <c r="Z33" s="209"/>
      <c r="AA33" s="68"/>
      <c r="AB33" s="68"/>
      <c r="AC33" s="68"/>
      <c r="AD33" s="68"/>
    </row>
    <row r="34" spans="1:30" ht="13.5" customHeight="1">
      <c r="A34" s="196">
        <v>82</v>
      </c>
      <c r="B34" s="80" t="s">
        <v>746</v>
      </c>
      <c r="C34" s="198" t="s">
        <v>288</v>
      </c>
      <c r="D34" s="192"/>
      <c r="E34" s="192"/>
      <c r="F34" s="192"/>
      <c r="G34" s="199"/>
      <c r="H34" s="198" t="s">
        <v>288</v>
      </c>
      <c r="I34" s="192"/>
      <c r="J34" s="192"/>
      <c r="K34" s="192"/>
      <c r="L34" s="192"/>
      <c r="M34" s="198" t="s">
        <v>288</v>
      </c>
      <c r="N34" s="192"/>
      <c r="O34" s="192"/>
      <c r="P34" s="192"/>
      <c r="Q34" s="192"/>
      <c r="R34" s="203" t="s">
        <v>17</v>
      </c>
      <c r="S34" s="204"/>
      <c r="T34" s="204"/>
      <c r="U34" s="204"/>
      <c r="V34" s="204"/>
      <c r="W34" s="213" t="s">
        <v>722</v>
      </c>
      <c r="X34" s="214"/>
      <c r="Y34" s="210">
        <v>3</v>
      </c>
      <c r="Z34" s="208">
        <v>4</v>
      </c>
      <c r="AA34" s="68"/>
      <c r="AB34" s="68"/>
      <c r="AC34" s="68"/>
      <c r="AD34" s="68"/>
    </row>
    <row r="35" spans="1:30" ht="13.5" customHeight="1">
      <c r="A35" s="197"/>
      <c r="B35" s="83" t="s">
        <v>377</v>
      </c>
      <c r="C35" s="84" t="s">
        <v>301</v>
      </c>
      <c r="D35" s="85" t="s">
        <v>269</v>
      </c>
      <c r="E35" s="85" t="s">
        <v>269</v>
      </c>
      <c r="F35" s="85" t="s">
        <v>44</v>
      </c>
      <c r="G35" s="90" t="s">
        <v>44</v>
      </c>
      <c r="H35" s="84" t="s">
        <v>301</v>
      </c>
      <c r="I35" s="85" t="s">
        <v>279</v>
      </c>
      <c r="J35" s="85" t="s">
        <v>269</v>
      </c>
      <c r="K35" s="85" t="s">
        <v>44</v>
      </c>
      <c r="L35" s="85" t="s">
        <v>44</v>
      </c>
      <c r="M35" s="84" t="s">
        <v>266</v>
      </c>
      <c r="N35" s="85" t="s">
        <v>301</v>
      </c>
      <c r="O35" s="85" t="s">
        <v>272</v>
      </c>
      <c r="P35" s="85" t="s">
        <v>44</v>
      </c>
      <c r="Q35" s="85" t="s">
        <v>44</v>
      </c>
      <c r="R35" s="205" t="s">
        <v>716</v>
      </c>
      <c r="S35" s="206"/>
      <c r="T35" s="206"/>
      <c r="U35" s="206"/>
      <c r="V35" s="206"/>
      <c r="W35" s="215"/>
      <c r="X35" s="216"/>
      <c r="Y35" s="211"/>
      <c r="Z35" s="209"/>
      <c r="AA35" s="68"/>
      <c r="AB35" s="68"/>
      <c r="AC35" s="68"/>
      <c r="AD35" s="68"/>
    </row>
    <row r="36" spans="1:30" ht="13.5" customHeight="1">
      <c r="A36" s="81"/>
      <c r="B36" s="109"/>
      <c r="C36" s="110"/>
      <c r="D36" s="110"/>
      <c r="E36" s="110"/>
      <c r="F36" s="110"/>
      <c r="G36" s="110"/>
      <c r="H36" s="111"/>
      <c r="I36" s="111"/>
      <c r="J36" s="111"/>
      <c r="K36" s="111"/>
      <c r="L36" s="111"/>
      <c r="M36" s="111"/>
      <c r="N36" s="111"/>
      <c r="O36" s="111"/>
      <c r="P36" s="111"/>
      <c r="Q36" s="111"/>
      <c r="R36" s="111"/>
      <c r="S36" s="111"/>
      <c r="T36" s="111"/>
      <c r="U36" s="111"/>
      <c r="V36" s="111"/>
      <c r="W36" s="112"/>
      <c r="X36" s="113"/>
      <c r="Y36" s="114"/>
      <c r="Z36" s="92"/>
      <c r="AA36" s="68"/>
      <c r="AB36" s="68"/>
      <c r="AC36" s="68"/>
      <c r="AD36" s="68"/>
    </row>
    <row r="37" spans="1:30" ht="15" customHeight="1">
      <c r="A37" s="74" t="s">
        <v>36</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68"/>
      <c r="AB37" s="68"/>
      <c r="AC37" s="68"/>
      <c r="AD37" s="68"/>
    </row>
    <row r="38" spans="1:30" ht="13.5" customHeight="1">
      <c r="A38" s="77" t="s">
        <v>9</v>
      </c>
      <c r="B38" s="78" t="s">
        <v>10</v>
      </c>
      <c r="C38" s="222">
        <v>5</v>
      </c>
      <c r="D38" s="223"/>
      <c r="E38" s="223"/>
      <c r="F38" s="223"/>
      <c r="G38" s="224"/>
      <c r="H38" s="222">
        <v>25</v>
      </c>
      <c r="I38" s="223"/>
      <c r="J38" s="223"/>
      <c r="K38" s="223"/>
      <c r="L38" s="223"/>
      <c r="M38" s="222">
        <v>19</v>
      </c>
      <c r="N38" s="223"/>
      <c r="O38" s="223"/>
      <c r="P38" s="223"/>
      <c r="Q38" s="223"/>
      <c r="R38" s="222">
        <v>36</v>
      </c>
      <c r="S38" s="223"/>
      <c r="T38" s="223"/>
      <c r="U38" s="223"/>
      <c r="V38" s="223"/>
      <c r="W38" s="217" t="s">
        <v>11</v>
      </c>
      <c r="X38" s="218"/>
      <c r="Y38" s="79" t="s">
        <v>12</v>
      </c>
      <c r="Z38" s="79" t="s">
        <v>13</v>
      </c>
      <c r="AA38" s="68"/>
      <c r="AB38" s="68"/>
      <c r="AC38" s="68"/>
      <c r="AD38" s="68"/>
    </row>
    <row r="39" spans="1:30" ht="13.5" customHeight="1">
      <c r="A39" s="212">
        <v>5</v>
      </c>
      <c r="B39" s="80" t="s">
        <v>745</v>
      </c>
      <c r="C39" s="203" t="s">
        <v>17</v>
      </c>
      <c r="D39" s="204"/>
      <c r="E39" s="204"/>
      <c r="F39" s="204"/>
      <c r="G39" s="225"/>
      <c r="H39" s="198" t="s">
        <v>282</v>
      </c>
      <c r="I39" s="192"/>
      <c r="J39" s="192"/>
      <c r="K39" s="192"/>
      <c r="L39" s="192"/>
      <c r="M39" s="198" t="s">
        <v>282</v>
      </c>
      <c r="N39" s="192"/>
      <c r="O39" s="192"/>
      <c r="P39" s="192"/>
      <c r="Q39" s="192"/>
      <c r="R39" s="198" t="s">
        <v>259</v>
      </c>
      <c r="S39" s="192"/>
      <c r="T39" s="192"/>
      <c r="U39" s="192"/>
      <c r="V39" s="192"/>
      <c r="W39" s="219" t="s">
        <v>744</v>
      </c>
      <c r="X39" s="220"/>
      <c r="Y39" s="221">
        <v>6</v>
      </c>
      <c r="Z39" s="231">
        <v>1</v>
      </c>
      <c r="AA39" s="68"/>
      <c r="AB39" s="68"/>
      <c r="AC39" s="68"/>
      <c r="AD39" s="68"/>
    </row>
    <row r="40" spans="1:30" ht="13.5" customHeight="1">
      <c r="A40" s="197"/>
      <c r="B40" s="83" t="s">
        <v>438</v>
      </c>
      <c r="C40" s="205" t="s">
        <v>716</v>
      </c>
      <c r="D40" s="206"/>
      <c r="E40" s="206"/>
      <c r="F40" s="206"/>
      <c r="G40" s="226"/>
      <c r="H40" s="84" t="s">
        <v>268</v>
      </c>
      <c r="I40" s="85" t="s">
        <v>292</v>
      </c>
      <c r="J40" s="85" t="s">
        <v>273</v>
      </c>
      <c r="K40" s="85" t="s">
        <v>44</v>
      </c>
      <c r="L40" s="85" t="s">
        <v>44</v>
      </c>
      <c r="M40" s="84" t="s">
        <v>274</v>
      </c>
      <c r="N40" s="85" t="s">
        <v>292</v>
      </c>
      <c r="O40" s="85" t="s">
        <v>268</v>
      </c>
      <c r="P40" s="85" t="s">
        <v>44</v>
      </c>
      <c r="Q40" s="85" t="s">
        <v>44</v>
      </c>
      <c r="R40" s="86" t="s">
        <v>284</v>
      </c>
      <c r="S40" s="87" t="s">
        <v>266</v>
      </c>
      <c r="T40" s="87" t="s">
        <v>284</v>
      </c>
      <c r="U40" s="85" t="s">
        <v>274</v>
      </c>
      <c r="V40" s="87" t="s">
        <v>44</v>
      </c>
      <c r="W40" s="215"/>
      <c r="X40" s="216"/>
      <c r="Y40" s="211"/>
      <c r="Z40" s="209"/>
      <c r="AA40" s="68"/>
      <c r="AB40" s="68"/>
      <c r="AC40" s="68"/>
      <c r="AD40" s="68"/>
    </row>
    <row r="41" spans="1:30" ht="13.5" customHeight="1">
      <c r="A41" s="196">
        <v>25</v>
      </c>
      <c r="B41" s="80" t="s">
        <v>743</v>
      </c>
      <c r="C41" s="198" t="s">
        <v>288</v>
      </c>
      <c r="D41" s="192"/>
      <c r="E41" s="192"/>
      <c r="F41" s="192"/>
      <c r="G41" s="199"/>
      <c r="H41" s="203" t="s">
        <v>17</v>
      </c>
      <c r="I41" s="204"/>
      <c r="J41" s="204"/>
      <c r="K41" s="204"/>
      <c r="L41" s="204"/>
      <c r="M41" s="198" t="s">
        <v>282</v>
      </c>
      <c r="N41" s="192"/>
      <c r="O41" s="192"/>
      <c r="P41" s="192"/>
      <c r="Q41" s="192"/>
      <c r="R41" s="227" t="s">
        <v>259</v>
      </c>
      <c r="S41" s="228"/>
      <c r="T41" s="228"/>
      <c r="U41" s="192"/>
      <c r="V41" s="228"/>
      <c r="W41" s="213" t="s">
        <v>732</v>
      </c>
      <c r="X41" s="214"/>
      <c r="Y41" s="210">
        <v>5</v>
      </c>
      <c r="Z41" s="208">
        <v>2</v>
      </c>
      <c r="AA41" s="68"/>
      <c r="AB41" s="68"/>
      <c r="AC41" s="68"/>
      <c r="AD41" s="68"/>
    </row>
    <row r="42" spans="1:30" ht="13.5" customHeight="1">
      <c r="A42" s="197"/>
      <c r="B42" s="83" t="s">
        <v>345</v>
      </c>
      <c r="C42" s="84" t="s">
        <v>272</v>
      </c>
      <c r="D42" s="85" t="s">
        <v>281</v>
      </c>
      <c r="E42" s="85" t="s">
        <v>290</v>
      </c>
      <c r="F42" s="85" t="s">
        <v>44</v>
      </c>
      <c r="G42" s="90" t="s">
        <v>44</v>
      </c>
      <c r="H42" s="205" t="s">
        <v>716</v>
      </c>
      <c r="I42" s="206"/>
      <c r="J42" s="206"/>
      <c r="K42" s="206"/>
      <c r="L42" s="206"/>
      <c r="M42" s="84" t="s">
        <v>284</v>
      </c>
      <c r="N42" s="85" t="s">
        <v>274</v>
      </c>
      <c r="O42" s="85" t="s">
        <v>270</v>
      </c>
      <c r="P42" s="85" t="s">
        <v>44</v>
      </c>
      <c r="Q42" s="85" t="s">
        <v>44</v>
      </c>
      <c r="R42" s="84" t="s">
        <v>284</v>
      </c>
      <c r="S42" s="85" t="s">
        <v>267</v>
      </c>
      <c r="T42" s="85" t="s">
        <v>291</v>
      </c>
      <c r="U42" s="85" t="s">
        <v>274</v>
      </c>
      <c r="V42" s="85" t="s">
        <v>44</v>
      </c>
      <c r="W42" s="215"/>
      <c r="X42" s="216"/>
      <c r="Y42" s="211"/>
      <c r="Z42" s="209"/>
      <c r="AA42" s="68"/>
      <c r="AB42" s="68"/>
      <c r="AC42" s="68"/>
      <c r="AD42" s="68"/>
    </row>
    <row r="43" spans="1:30" ht="13.5" customHeight="1">
      <c r="A43" s="196">
        <v>19</v>
      </c>
      <c r="B43" s="80" t="s">
        <v>325</v>
      </c>
      <c r="C43" s="198" t="s">
        <v>288</v>
      </c>
      <c r="D43" s="192"/>
      <c r="E43" s="192"/>
      <c r="F43" s="192"/>
      <c r="G43" s="199"/>
      <c r="H43" s="198" t="s">
        <v>288</v>
      </c>
      <c r="I43" s="192"/>
      <c r="J43" s="192"/>
      <c r="K43" s="192"/>
      <c r="L43" s="192"/>
      <c r="M43" s="203" t="s">
        <v>17</v>
      </c>
      <c r="N43" s="204"/>
      <c r="O43" s="204"/>
      <c r="P43" s="204"/>
      <c r="Q43" s="204"/>
      <c r="R43" s="227" t="s">
        <v>275</v>
      </c>
      <c r="S43" s="228"/>
      <c r="T43" s="228"/>
      <c r="U43" s="228"/>
      <c r="V43" s="228"/>
      <c r="W43" s="213" t="s">
        <v>742</v>
      </c>
      <c r="X43" s="214"/>
      <c r="Y43" s="210">
        <v>3</v>
      </c>
      <c r="Z43" s="208">
        <v>4</v>
      </c>
      <c r="AA43" s="68"/>
      <c r="AB43" s="68"/>
      <c r="AC43" s="68"/>
      <c r="AD43" s="68"/>
    </row>
    <row r="44" spans="1:30" ht="13.5" customHeight="1">
      <c r="A44" s="197"/>
      <c r="B44" s="83" t="s">
        <v>430</v>
      </c>
      <c r="C44" s="84" t="s">
        <v>291</v>
      </c>
      <c r="D44" s="85" t="s">
        <v>281</v>
      </c>
      <c r="E44" s="85" t="s">
        <v>272</v>
      </c>
      <c r="F44" s="85" t="s">
        <v>44</v>
      </c>
      <c r="G44" s="90" t="s">
        <v>44</v>
      </c>
      <c r="H44" s="84" t="s">
        <v>269</v>
      </c>
      <c r="I44" s="85" t="s">
        <v>291</v>
      </c>
      <c r="J44" s="85" t="s">
        <v>279</v>
      </c>
      <c r="K44" s="85" t="s">
        <v>44</v>
      </c>
      <c r="L44" s="85" t="s">
        <v>44</v>
      </c>
      <c r="M44" s="205" t="s">
        <v>716</v>
      </c>
      <c r="N44" s="206"/>
      <c r="O44" s="206"/>
      <c r="P44" s="206"/>
      <c r="Q44" s="206"/>
      <c r="R44" s="84" t="s">
        <v>279</v>
      </c>
      <c r="S44" s="85" t="s">
        <v>284</v>
      </c>
      <c r="T44" s="85" t="s">
        <v>269</v>
      </c>
      <c r="U44" s="85" t="s">
        <v>281</v>
      </c>
      <c r="V44" s="85" t="s">
        <v>44</v>
      </c>
      <c r="W44" s="215"/>
      <c r="X44" s="216"/>
      <c r="Y44" s="211"/>
      <c r="Z44" s="209"/>
      <c r="AA44" s="68"/>
      <c r="AB44" s="68"/>
      <c r="AC44" s="68"/>
      <c r="AD44" s="68"/>
    </row>
    <row r="45" spans="1:30" ht="13.5" customHeight="1">
      <c r="A45" s="196">
        <v>36</v>
      </c>
      <c r="B45" s="80" t="s">
        <v>741</v>
      </c>
      <c r="C45" s="198" t="s">
        <v>275</v>
      </c>
      <c r="D45" s="192"/>
      <c r="E45" s="192"/>
      <c r="F45" s="192"/>
      <c r="G45" s="199"/>
      <c r="H45" s="198" t="s">
        <v>275</v>
      </c>
      <c r="I45" s="192"/>
      <c r="J45" s="192"/>
      <c r="K45" s="192"/>
      <c r="L45" s="192"/>
      <c r="M45" s="198" t="s">
        <v>259</v>
      </c>
      <c r="N45" s="192"/>
      <c r="O45" s="192"/>
      <c r="P45" s="192"/>
      <c r="Q45" s="192"/>
      <c r="R45" s="203" t="s">
        <v>17</v>
      </c>
      <c r="S45" s="204"/>
      <c r="T45" s="204"/>
      <c r="U45" s="204"/>
      <c r="V45" s="204"/>
      <c r="W45" s="213" t="s">
        <v>740</v>
      </c>
      <c r="X45" s="214"/>
      <c r="Y45" s="210">
        <v>4</v>
      </c>
      <c r="Z45" s="208">
        <v>3</v>
      </c>
      <c r="AA45" s="68"/>
      <c r="AB45" s="68"/>
      <c r="AC45" s="68"/>
      <c r="AD45" s="68"/>
    </row>
    <row r="46" spans="1:30" ht="13.5" customHeight="1">
      <c r="A46" s="197"/>
      <c r="B46" s="83" t="s">
        <v>468</v>
      </c>
      <c r="C46" s="84" t="s">
        <v>269</v>
      </c>
      <c r="D46" s="85" t="s">
        <v>267</v>
      </c>
      <c r="E46" s="85" t="s">
        <v>269</v>
      </c>
      <c r="F46" s="85" t="s">
        <v>291</v>
      </c>
      <c r="G46" s="90" t="s">
        <v>44</v>
      </c>
      <c r="H46" s="84" t="s">
        <v>269</v>
      </c>
      <c r="I46" s="85" t="s">
        <v>266</v>
      </c>
      <c r="J46" s="85" t="s">
        <v>274</v>
      </c>
      <c r="K46" s="85" t="s">
        <v>291</v>
      </c>
      <c r="L46" s="85" t="s">
        <v>44</v>
      </c>
      <c r="M46" s="84" t="s">
        <v>270</v>
      </c>
      <c r="N46" s="85" t="s">
        <v>269</v>
      </c>
      <c r="O46" s="85" t="s">
        <v>284</v>
      </c>
      <c r="P46" s="85" t="s">
        <v>292</v>
      </c>
      <c r="Q46" s="85" t="s">
        <v>44</v>
      </c>
      <c r="R46" s="205" t="s">
        <v>716</v>
      </c>
      <c r="S46" s="206"/>
      <c r="T46" s="206"/>
      <c r="U46" s="206"/>
      <c r="V46" s="206"/>
      <c r="W46" s="215"/>
      <c r="X46" s="216"/>
      <c r="Y46" s="211"/>
      <c r="Z46" s="209"/>
      <c r="AA46" s="68"/>
      <c r="AB46" s="68"/>
      <c r="AC46" s="68"/>
      <c r="AD46" s="68"/>
    </row>
    <row r="47" spans="1:26" ht="17.25" customHeight="1">
      <c r="A47" s="68"/>
      <c r="B47" s="116"/>
      <c r="C47" s="68"/>
      <c r="D47" s="68"/>
      <c r="E47" s="68"/>
      <c r="F47" s="68"/>
      <c r="G47" s="68"/>
      <c r="H47" s="68"/>
      <c r="I47" s="68"/>
      <c r="J47" s="68"/>
      <c r="K47" s="68"/>
      <c r="L47" s="68"/>
      <c r="M47" s="68"/>
      <c r="N47" s="68"/>
      <c r="O47" s="68"/>
      <c r="P47" s="68"/>
      <c r="Q47" s="68"/>
      <c r="R47" s="68"/>
      <c r="S47" s="68"/>
      <c r="T47" s="68"/>
      <c r="U47" s="68"/>
      <c r="V47" s="68"/>
      <c r="W47" s="68"/>
      <c r="X47" s="68"/>
      <c r="Y47" s="73"/>
      <c r="Z47" s="73"/>
    </row>
    <row r="48" spans="1:26" ht="15" customHeight="1">
      <c r="A48" s="103" t="s">
        <v>739</v>
      </c>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row>
    <row r="49" spans="1:26" ht="13.5" customHeight="1">
      <c r="A49" s="117" t="s">
        <v>9</v>
      </c>
      <c r="B49" s="107" t="s">
        <v>10</v>
      </c>
      <c r="C49" s="194">
        <v>6</v>
      </c>
      <c r="D49" s="194"/>
      <c r="E49" s="194"/>
      <c r="F49" s="194"/>
      <c r="G49" s="194"/>
      <c r="H49" s="194">
        <v>26</v>
      </c>
      <c r="I49" s="194"/>
      <c r="J49" s="194"/>
      <c r="K49" s="194"/>
      <c r="L49" s="194"/>
      <c r="M49" s="194">
        <v>17</v>
      </c>
      <c r="N49" s="194"/>
      <c r="O49" s="194"/>
      <c r="P49" s="194"/>
      <c r="Q49" s="194"/>
      <c r="R49" s="194">
        <v>42</v>
      </c>
      <c r="S49" s="194"/>
      <c r="T49" s="194"/>
      <c r="U49" s="194"/>
      <c r="V49" s="194"/>
      <c r="W49" s="195" t="s">
        <v>11</v>
      </c>
      <c r="X49" s="195"/>
      <c r="Y49" s="105" t="s">
        <v>12</v>
      </c>
      <c r="Z49" s="105" t="s">
        <v>13</v>
      </c>
    </row>
    <row r="50" spans="1:26" ht="13.5" customHeight="1">
      <c r="A50" s="193">
        <v>6</v>
      </c>
      <c r="B50" s="109" t="s">
        <v>318</v>
      </c>
      <c r="C50" s="191" t="s">
        <v>17</v>
      </c>
      <c r="D50" s="191"/>
      <c r="E50" s="191"/>
      <c r="F50" s="191"/>
      <c r="G50" s="191"/>
      <c r="H50" s="192" t="s">
        <v>258</v>
      </c>
      <c r="I50" s="192"/>
      <c r="J50" s="192"/>
      <c r="K50" s="192"/>
      <c r="L50" s="192"/>
      <c r="M50" s="192" t="s">
        <v>259</v>
      </c>
      <c r="N50" s="192"/>
      <c r="O50" s="192"/>
      <c r="P50" s="192"/>
      <c r="Q50" s="192"/>
      <c r="R50" s="192" t="s">
        <v>259</v>
      </c>
      <c r="S50" s="192"/>
      <c r="T50" s="192"/>
      <c r="U50" s="192"/>
      <c r="V50" s="192"/>
      <c r="W50" s="186" t="s">
        <v>738</v>
      </c>
      <c r="X50" s="186"/>
      <c r="Y50" s="187">
        <v>5</v>
      </c>
      <c r="Z50" s="190">
        <v>1</v>
      </c>
    </row>
    <row r="51" spans="1:26" ht="13.5" customHeight="1">
      <c r="A51" s="193"/>
      <c r="B51" s="118" t="s">
        <v>342</v>
      </c>
      <c r="C51" s="191" t="s">
        <v>716</v>
      </c>
      <c r="D51" s="191"/>
      <c r="E51" s="191"/>
      <c r="F51" s="191"/>
      <c r="G51" s="191"/>
      <c r="H51" s="87" t="s">
        <v>298</v>
      </c>
      <c r="I51" s="87" t="s">
        <v>279</v>
      </c>
      <c r="J51" s="87" t="s">
        <v>298</v>
      </c>
      <c r="K51" s="87" t="s">
        <v>279</v>
      </c>
      <c r="L51" s="87" t="s">
        <v>23</v>
      </c>
      <c r="M51" s="87" t="s">
        <v>286</v>
      </c>
      <c r="N51" s="87" t="s">
        <v>272</v>
      </c>
      <c r="O51" s="87" t="s">
        <v>270</v>
      </c>
      <c r="P51" s="87" t="s">
        <v>274</v>
      </c>
      <c r="Q51" s="87" t="s">
        <v>44</v>
      </c>
      <c r="R51" s="87" t="s">
        <v>266</v>
      </c>
      <c r="S51" s="87" t="s">
        <v>270</v>
      </c>
      <c r="T51" s="87" t="s">
        <v>278</v>
      </c>
      <c r="U51" s="87" t="s">
        <v>274</v>
      </c>
      <c r="V51" s="87" t="s">
        <v>44</v>
      </c>
      <c r="W51" s="186"/>
      <c r="X51" s="186"/>
      <c r="Y51" s="187"/>
      <c r="Z51" s="190"/>
    </row>
    <row r="52" spans="1:26" ht="13.5" customHeight="1">
      <c r="A52" s="193">
        <v>26</v>
      </c>
      <c r="B52" s="109" t="s">
        <v>718</v>
      </c>
      <c r="C52" s="192" t="s">
        <v>257</v>
      </c>
      <c r="D52" s="192"/>
      <c r="E52" s="192"/>
      <c r="F52" s="192"/>
      <c r="G52" s="192"/>
      <c r="H52" s="191" t="s">
        <v>17</v>
      </c>
      <c r="I52" s="191"/>
      <c r="J52" s="191"/>
      <c r="K52" s="191"/>
      <c r="L52" s="191"/>
      <c r="M52" s="192" t="s">
        <v>258</v>
      </c>
      <c r="N52" s="192"/>
      <c r="O52" s="192"/>
      <c r="P52" s="192"/>
      <c r="Q52" s="192"/>
      <c r="R52" s="192" t="s">
        <v>258</v>
      </c>
      <c r="S52" s="192"/>
      <c r="T52" s="192"/>
      <c r="U52" s="192"/>
      <c r="V52" s="192"/>
      <c r="W52" s="186" t="s">
        <v>295</v>
      </c>
      <c r="X52" s="186"/>
      <c r="Y52" s="187">
        <v>4</v>
      </c>
      <c r="Z52" s="190">
        <v>4</v>
      </c>
    </row>
    <row r="53" spans="1:26" ht="13.5" customHeight="1">
      <c r="A53" s="193"/>
      <c r="B53" s="118" t="s">
        <v>403</v>
      </c>
      <c r="C53" s="87" t="s">
        <v>301</v>
      </c>
      <c r="D53" s="87" t="s">
        <v>270</v>
      </c>
      <c r="E53" s="87" t="s">
        <v>301</v>
      </c>
      <c r="F53" s="87" t="s">
        <v>270</v>
      </c>
      <c r="G53" s="87" t="s">
        <v>35</v>
      </c>
      <c r="H53" s="191" t="s">
        <v>716</v>
      </c>
      <c r="I53" s="191"/>
      <c r="J53" s="191"/>
      <c r="K53" s="191"/>
      <c r="L53" s="191"/>
      <c r="M53" s="87" t="s">
        <v>265</v>
      </c>
      <c r="N53" s="87" t="s">
        <v>279</v>
      </c>
      <c r="O53" s="87" t="s">
        <v>268</v>
      </c>
      <c r="P53" s="87" t="s">
        <v>298</v>
      </c>
      <c r="Q53" s="87" t="s">
        <v>22</v>
      </c>
      <c r="R53" s="87" t="s">
        <v>266</v>
      </c>
      <c r="S53" s="87" t="s">
        <v>279</v>
      </c>
      <c r="T53" s="87" t="s">
        <v>284</v>
      </c>
      <c r="U53" s="87" t="s">
        <v>267</v>
      </c>
      <c r="V53" s="87" t="s">
        <v>19</v>
      </c>
      <c r="W53" s="186"/>
      <c r="X53" s="186"/>
      <c r="Y53" s="187"/>
      <c r="Z53" s="190"/>
    </row>
    <row r="54" spans="1:26" ht="13.5" customHeight="1">
      <c r="A54" s="193">
        <v>17</v>
      </c>
      <c r="B54" s="109" t="s">
        <v>737</v>
      </c>
      <c r="C54" s="192" t="s">
        <v>275</v>
      </c>
      <c r="D54" s="192"/>
      <c r="E54" s="192"/>
      <c r="F54" s="192"/>
      <c r="G54" s="192"/>
      <c r="H54" s="192" t="s">
        <v>257</v>
      </c>
      <c r="I54" s="192"/>
      <c r="J54" s="192"/>
      <c r="K54" s="192"/>
      <c r="L54" s="192"/>
      <c r="M54" s="191" t="s">
        <v>17</v>
      </c>
      <c r="N54" s="191"/>
      <c r="O54" s="191"/>
      <c r="P54" s="191"/>
      <c r="Q54" s="191"/>
      <c r="R54" s="192" t="s">
        <v>258</v>
      </c>
      <c r="S54" s="192"/>
      <c r="T54" s="192"/>
      <c r="U54" s="192"/>
      <c r="V54" s="192"/>
      <c r="W54" s="186" t="s">
        <v>308</v>
      </c>
      <c r="X54" s="186"/>
      <c r="Y54" s="187">
        <v>4</v>
      </c>
      <c r="Z54" s="190">
        <v>3</v>
      </c>
    </row>
    <row r="55" spans="1:26" ht="13.5" customHeight="1">
      <c r="A55" s="193"/>
      <c r="B55" s="118" t="s">
        <v>387</v>
      </c>
      <c r="C55" s="87" t="s">
        <v>280</v>
      </c>
      <c r="D55" s="87" t="s">
        <v>268</v>
      </c>
      <c r="E55" s="87" t="s">
        <v>279</v>
      </c>
      <c r="F55" s="87" t="s">
        <v>291</v>
      </c>
      <c r="G55" s="87" t="s">
        <v>44</v>
      </c>
      <c r="H55" s="87" t="s">
        <v>278</v>
      </c>
      <c r="I55" s="87" t="s">
        <v>270</v>
      </c>
      <c r="J55" s="87" t="s">
        <v>272</v>
      </c>
      <c r="K55" s="87" t="s">
        <v>301</v>
      </c>
      <c r="L55" s="87" t="s">
        <v>24</v>
      </c>
      <c r="M55" s="191" t="s">
        <v>716</v>
      </c>
      <c r="N55" s="191"/>
      <c r="O55" s="191"/>
      <c r="P55" s="191"/>
      <c r="Q55" s="191"/>
      <c r="R55" s="87" t="s">
        <v>299</v>
      </c>
      <c r="S55" s="87" t="s">
        <v>270</v>
      </c>
      <c r="T55" s="87" t="s">
        <v>277</v>
      </c>
      <c r="U55" s="87" t="s">
        <v>287</v>
      </c>
      <c r="V55" s="87" t="s">
        <v>25</v>
      </c>
      <c r="W55" s="186"/>
      <c r="X55" s="186"/>
      <c r="Y55" s="187"/>
      <c r="Z55" s="190"/>
    </row>
    <row r="56" spans="1:26" ht="13.5" customHeight="1">
      <c r="A56" s="193">
        <v>42</v>
      </c>
      <c r="B56" s="109" t="s">
        <v>316</v>
      </c>
      <c r="C56" s="192" t="s">
        <v>275</v>
      </c>
      <c r="D56" s="192"/>
      <c r="E56" s="192"/>
      <c r="F56" s="192"/>
      <c r="G56" s="192"/>
      <c r="H56" s="192" t="s">
        <v>257</v>
      </c>
      <c r="I56" s="192"/>
      <c r="J56" s="192"/>
      <c r="K56" s="192"/>
      <c r="L56" s="192"/>
      <c r="M56" s="192" t="s">
        <v>257</v>
      </c>
      <c r="N56" s="192"/>
      <c r="O56" s="192"/>
      <c r="P56" s="192"/>
      <c r="Q56" s="192"/>
      <c r="R56" s="191" t="s">
        <v>17</v>
      </c>
      <c r="S56" s="191"/>
      <c r="T56" s="191"/>
      <c r="U56" s="191"/>
      <c r="V56" s="191"/>
      <c r="W56" s="186" t="s">
        <v>736</v>
      </c>
      <c r="X56" s="186"/>
      <c r="Y56" s="187">
        <v>5</v>
      </c>
      <c r="Z56" s="190">
        <v>2</v>
      </c>
    </row>
    <row r="57" spans="1:26" ht="13.5" customHeight="1">
      <c r="A57" s="193"/>
      <c r="B57" s="118" t="s">
        <v>379</v>
      </c>
      <c r="C57" s="87" t="s">
        <v>267</v>
      </c>
      <c r="D57" s="87" t="s">
        <v>279</v>
      </c>
      <c r="E57" s="87" t="s">
        <v>265</v>
      </c>
      <c r="F57" s="87" t="s">
        <v>291</v>
      </c>
      <c r="G57" s="87" t="s">
        <v>44</v>
      </c>
      <c r="H57" s="87" t="s">
        <v>267</v>
      </c>
      <c r="I57" s="87" t="s">
        <v>270</v>
      </c>
      <c r="J57" s="87" t="s">
        <v>269</v>
      </c>
      <c r="K57" s="87" t="s">
        <v>266</v>
      </c>
      <c r="L57" s="87" t="s">
        <v>20</v>
      </c>
      <c r="M57" s="87" t="s">
        <v>302</v>
      </c>
      <c r="N57" s="87" t="s">
        <v>279</v>
      </c>
      <c r="O57" s="87" t="s">
        <v>264</v>
      </c>
      <c r="P57" s="87" t="s">
        <v>293</v>
      </c>
      <c r="Q57" s="87" t="s">
        <v>29</v>
      </c>
      <c r="R57" s="191" t="s">
        <v>716</v>
      </c>
      <c r="S57" s="191"/>
      <c r="T57" s="191"/>
      <c r="U57" s="191"/>
      <c r="V57" s="191"/>
      <c r="W57" s="186"/>
      <c r="X57" s="186"/>
      <c r="Y57" s="187"/>
      <c r="Z57" s="190"/>
    </row>
    <row r="58" spans="1:26" ht="13.5" customHeight="1">
      <c r="A58" s="103"/>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row>
    <row r="59" spans="1:26" ht="15" customHeight="1">
      <c r="A59" s="103" t="s">
        <v>735</v>
      </c>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row>
    <row r="60" spans="1:26" ht="13.5" customHeight="1">
      <c r="A60" s="117" t="s">
        <v>9</v>
      </c>
      <c r="B60" s="107" t="s">
        <v>10</v>
      </c>
      <c r="C60" s="194">
        <v>7</v>
      </c>
      <c r="D60" s="194"/>
      <c r="E60" s="194"/>
      <c r="F60" s="194"/>
      <c r="G60" s="194"/>
      <c r="H60" s="194">
        <v>29</v>
      </c>
      <c r="I60" s="194"/>
      <c r="J60" s="194"/>
      <c r="K60" s="194"/>
      <c r="L60" s="194"/>
      <c r="M60" s="194">
        <v>11</v>
      </c>
      <c r="N60" s="194"/>
      <c r="O60" s="194"/>
      <c r="P60" s="194"/>
      <c r="Q60" s="194"/>
      <c r="R60" s="194">
        <v>45</v>
      </c>
      <c r="S60" s="194"/>
      <c r="T60" s="194"/>
      <c r="U60" s="194"/>
      <c r="V60" s="194"/>
      <c r="W60" s="195" t="s">
        <v>11</v>
      </c>
      <c r="X60" s="195"/>
      <c r="Y60" s="105" t="s">
        <v>12</v>
      </c>
      <c r="Z60" s="105" t="s">
        <v>13</v>
      </c>
    </row>
    <row r="61" spans="1:26" ht="13.5" customHeight="1">
      <c r="A61" s="193">
        <v>7</v>
      </c>
      <c r="B61" s="109" t="s">
        <v>734</v>
      </c>
      <c r="C61" s="191" t="s">
        <v>17</v>
      </c>
      <c r="D61" s="191"/>
      <c r="E61" s="191"/>
      <c r="F61" s="191"/>
      <c r="G61" s="191"/>
      <c r="H61" s="192" t="s">
        <v>282</v>
      </c>
      <c r="I61" s="192"/>
      <c r="J61" s="192"/>
      <c r="K61" s="192"/>
      <c r="L61" s="192"/>
      <c r="M61" s="192" t="s">
        <v>282</v>
      </c>
      <c r="N61" s="192"/>
      <c r="O61" s="192"/>
      <c r="P61" s="192"/>
      <c r="Q61" s="192"/>
      <c r="R61" s="192" t="s">
        <v>282</v>
      </c>
      <c r="S61" s="192"/>
      <c r="T61" s="192"/>
      <c r="U61" s="192"/>
      <c r="V61" s="192"/>
      <c r="W61" s="186" t="s">
        <v>728</v>
      </c>
      <c r="X61" s="186"/>
      <c r="Y61" s="187">
        <v>6</v>
      </c>
      <c r="Z61" s="190">
        <v>1</v>
      </c>
    </row>
    <row r="62" spans="1:26" ht="13.5" customHeight="1">
      <c r="A62" s="193"/>
      <c r="B62" s="118" t="s">
        <v>504</v>
      </c>
      <c r="C62" s="191" t="s">
        <v>716</v>
      </c>
      <c r="D62" s="191"/>
      <c r="E62" s="191"/>
      <c r="F62" s="191"/>
      <c r="G62" s="191"/>
      <c r="H62" s="87" t="s">
        <v>284</v>
      </c>
      <c r="I62" s="87" t="s">
        <v>270</v>
      </c>
      <c r="J62" s="87" t="s">
        <v>274</v>
      </c>
      <c r="K62" s="87" t="s">
        <v>44</v>
      </c>
      <c r="L62" s="87" t="s">
        <v>44</v>
      </c>
      <c r="M62" s="87" t="s">
        <v>278</v>
      </c>
      <c r="N62" s="87" t="s">
        <v>292</v>
      </c>
      <c r="O62" s="87" t="s">
        <v>278</v>
      </c>
      <c r="P62" s="87" t="s">
        <v>44</v>
      </c>
      <c r="Q62" s="87" t="s">
        <v>44</v>
      </c>
      <c r="R62" s="87" t="s">
        <v>274</v>
      </c>
      <c r="S62" s="87" t="s">
        <v>292</v>
      </c>
      <c r="T62" s="87" t="s">
        <v>267</v>
      </c>
      <c r="U62" s="87" t="s">
        <v>44</v>
      </c>
      <c r="V62" s="87" t="s">
        <v>44</v>
      </c>
      <c r="W62" s="186"/>
      <c r="X62" s="186"/>
      <c r="Y62" s="187"/>
      <c r="Z62" s="190"/>
    </row>
    <row r="63" spans="1:26" ht="13.5" customHeight="1">
      <c r="A63" s="193">
        <v>29</v>
      </c>
      <c r="B63" s="109" t="s">
        <v>733</v>
      </c>
      <c r="C63" s="192" t="s">
        <v>288</v>
      </c>
      <c r="D63" s="192"/>
      <c r="E63" s="192"/>
      <c r="F63" s="192"/>
      <c r="G63" s="192"/>
      <c r="H63" s="191" t="s">
        <v>17</v>
      </c>
      <c r="I63" s="191"/>
      <c r="J63" s="191"/>
      <c r="K63" s="191"/>
      <c r="L63" s="191"/>
      <c r="M63" s="192" t="s">
        <v>275</v>
      </c>
      <c r="N63" s="192"/>
      <c r="O63" s="192"/>
      <c r="P63" s="192"/>
      <c r="Q63" s="192"/>
      <c r="R63" s="192" t="s">
        <v>258</v>
      </c>
      <c r="S63" s="192"/>
      <c r="T63" s="192"/>
      <c r="U63" s="192"/>
      <c r="V63" s="192"/>
      <c r="W63" s="186" t="s">
        <v>297</v>
      </c>
      <c r="X63" s="186"/>
      <c r="Y63" s="187">
        <v>3</v>
      </c>
      <c r="Z63" s="190">
        <v>4</v>
      </c>
    </row>
    <row r="64" spans="1:26" ht="13.5" customHeight="1">
      <c r="A64" s="193"/>
      <c r="B64" s="118" t="s">
        <v>472</v>
      </c>
      <c r="C64" s="87" t="s">
        <v>269</v>
      </c>
      <c r="D64" s="87" t="s">
        <v>279</v>
      </c>
      <c r="E64" s="87" t="s">
        <v>291</v>
      </c>
      <c r="F64" s="87" t="s">
        <v>44</v>
      </c>
      <c r="G64" s="87" t="s">
        <v>44</v>
      </c>
      <c r="H64" s="191" t="s">
        <v>716</v>
      </c>
      <c r="I64" s="191"/>
      <c r="J64" s="191"/>
      <c r="K64" s="191"/>
      <c r="L64" s="191"/>
      <c r="M64" s="87" t="s">
        <v>281</v>
      </c>
      <c r="N64" s="87" t="s">
        <v>270</v>
      </c>
      <c r="O64" s="87" t="s">
        <v>269</v>
      </c>
      <c r="P64" s="87" t="s">
        <v>291</v>
      </c>
      <c r="Q64" s="87" t="s">
        <v>44</v>
      </c>
      <c r="R64" s="87" t="s">
        <v>292</v>
      </c>
      <c r="S64" s="87" t="s">
        <v>290</v>
      </c>
      <c r="T64" s="87" t="s">
        <v>281</v>
      </c>
      <c r="U64" s="87" t="s">
        <v>274</v>
      </c>
      <c r="V64" s="87" t="s">
        <v>22</v>
      </c>
      <c r="W64" s="186"/>
      <c r="X64" s="186"/>
      <c r="Y64" s="187"/>
      <c r="Z64" s="190"/>
    </row>
    <row r="65" spans="1:26" ht="13.5" customHeight="1">
      <c r="A65" s="193">
        <v>11</v>
      </c>
      <c r="B65" s="109" t="s">
        <v>725</v>
      </c>
      <c r="C65" s="192" t="s">
        <v>288</v>
      </c>
      <c r="D65" s="192"/>
      <c r="E65" s="192"/>
      <c r="F65" s="192"/>
      <c r="G65" s="192"/>
      <c r="H65" s="192" t="s">
        <v>259</v>
      </c>
      <c r="I65" s="192"/>
      <c r="J65" s="192"/>
      <c r="K65" s="192"/>
      <c r="L65" s="192"/>
      <c r="M65" s="191" t="s">
        <v>17</v>
      </c>
      <c r="N65" s="191"/>
      <c r="O65" s="191"/>
      <c r="P65" s="191"/>
      <c r="Q65" s="191"/>
      <c r="R65" s="192" t="s">
        <v>282</v>
      </c>
      <c r="S65" s="192"/>
      <c r="T65" s="192"/>
      <c r="U65" s="192"/>
      <c r="V65" s="192"/>
      <c r="W65" s="186" t="s">
        <v>732</v>
      </c>
      <c r="X65" s="186"/>
      <c r="Y65" s="187">
        <v>5</v>
      </c>
      <c r="Z65" s="190">
        <v>2</v>
      </c>
    </row>
    <row r="66" spans="1:26" ht="13.5" customHeight="1">
      <c r="A66" s="193"/>
      <c r="B66" s="118" t="s">
        <v>370</v>
      </c>
      <c r="C66" s="87" t="s">
        <v>265</v>
      </c>
      <c r="D66" s="87" t="s">
        <v>281</v>
      </c>
      <c r="E66" s="87" t="s">
        <v>265</v>
      </c>
      <c r="F66" s="87" t="s">
        <v>44</v>
      </c>
      <c r="G66" s="87" t="s">
        <v>44</v>
      </c>
      <c r="H66" s="87" t="s">
        <v>292</v>
      </c>
      <c r="I66" s="87" t="s">
        <v>279</v>
      </c>
      <c r="J66" s="87" t="s">
        <v>284</v>
      </c>
      <c r="K66" s="87" t="s">
        <v>274</v>
      </c>
      <c r="L66" s="87" t="s">
        <v>44</v>
      </c>
      <c r="M66" s="191" t="s">
        <v>716</v>
      </c>
      <c r="N66" s="191"/>
      <c r="O66" s="191"/>
      <c r="P66" s="191"/>
      <c r="Q66" s="191"/>
      <c r="R66" s="87" t="s">
        <v>278</v>
      </c>
      <c r="S66" s="87" t="s">
        <v>292</v>
      </c>
      <c r="T66" s="87" t="s">
        <v>292</v>
      </c>
      <c r="U66" s="87" t="s">
        <v>44</v>
      </c>
      <c r="V66" s="87" t="s">
        <v>44</v>
      </c>
      <c r="W66" s="186"/>
      <c r="X66" s="186"/>
      <c r="Y66" s="187"/>
      <c r="Z66" s="190"/>
    </row>
    <row r="67" spans="1:26" ht="13.5" customHeight="1">
      <c r="A67" s="193">
        <v>45</v>
      </c>
      <c r="B67" s="109" t="s">
        <v>255</v>
      </c>
      <c r="C67" s="192" t="s">
        <v>288</v>
      </c>
      <c r="D67" s="192"/>
      <c r="E67" s="192"/>
      <c r="F67" s="192"/>
      <c r="G67" s="192"/>
      <c r="H67" s="192" t="s">
        <v>257</v>
      </c>
      <c r="I67" s="192"/>
      <c r="J67" s="192"/>
      <c r="K67" s="192"/>
      <c r="L67" s="192"/>
      <c r="M67" s="192" t="s">
        <v>288</v>
      </c>
      <c r="N67" s="192"/>
      <c r="O67" s="192"/>
      <c r="P67" s="192"/>
      <c r="Q67" s="192"/>
      <c r="R67" s="191" t="s">
        <v>17</v>
      </c>
      <c r="S67" s="191"/>
      <c r="T67" s="191"/>
      <c r="U67" s="191"/>
      <c r="V67" s="191"/>
      <c r="W67" s="186" t="s">
        <v>731</v>
      </c>
      <c r="X67" s="186"/>
      <c r="Y67" s="187">
        <v>4</v>
      </c>
      <c r="Z67" s="190">
        <v>3</v>
      </c>
    </row>
    <row r="68" spans="1:26" ht="13.5" customHeight="1">
      <c r="A68" s="193"/>
      <c r="B68" s="118" t="s">
        <v>418</v>
      </c>
      <c r="C68" s="87" t="s">
        <v>291</v>
      </c>
      <c r="D68" s="87" t="s">
        <v>281</v>
      </c>
      <c r="E68" s="87" t="s">
        <v>266</v>
      </c>
      <c r="F68" s="87" t="s">
        <v>44</v>
      </c>
      <c r="G68" s="87" t="s">
        <v>44</v>
      </c>
      <c r="H68" s="87" t="s">
        <v>281</v>
      </c>
      <c r="I68" s="87" t="s">
        <v>273</v>
      </c>
      <c r="J68" s="87" t="s">
        <v>292</v>
      </c>
      <c r="K68" s="87" t="s">
        <v>291</v>
      </c>
      <c r="L68" s="87" t="s">
        <v>24</v>
      </c>
      <c r="M68" s="87" t="s">
        <v>265</v>
      </c>
      <c r="N68" s="87" t="s">
        <v>281</v>
      </c>
      <c r="O68" s="87" t="s">
        <v>281</v>
      </c>
      <c r="P68" s="87" t="s">
        <v>44</v>
      </c>
      <c r="Q68" s="87" t="s">
        <v>44</v>
      </c>
      <c r="R68" s="191" t="s">
        <v>716</v>
      </c>
      <c r="S68" s="191"/>
      <c r="T68" s="191"/>
      <c r="U68" s="191"/>
      <c r="V68" s="191"/>
      <c r="W68" s="186"/>
      <c r="X68" s="186"/>
      <c r="Y68" s="187"/>
      <c r="Z68" s="190"/>
    </row>
    <row r="69" spans="1:26" ht="13.5" customHeight="1">
      <c r="A69" s="106"/>
      <c r="B69" s="107"/>
      <c r="C69" s="108"/>
      <c r="D69" s="108"/>
      <c r="E69" s="108"/>
      <c r="F69" s="108"/>
      <c r="G69" s="108"/>
      <c r="H69" s="108"/>
      <c r="I69" s="108"/>
      <c r="J69" s="108"/>
      <c r="K69" s="108"/>
      <c r="L69" s="108"/>
      <c r="M69" s="108"/>
      <c r="N69" s="108"/>
      <c r="O69" s="108"/>
      <c r="P69" s="108"/>
      <c r="Q69" s="108"/>
      <c r="R69" s="108"/>
      <c r="S69" s="108"/>
      <c r="T69" s="108"/>
      <c r="U69" s="108"/>
      <c r="V69" s="108"/>
      <c r="W69" s="105"/>
      <c r="X69" s="105"/>
      <c r="Y69" s="105"/>
      <c r="Z69" s="105"/>
    </row>
    <row r="70" spans="1:26" ht="15" customHeight="1">
      <c r="A70" s="103" t="s">
        <v>730</v>
      </c>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row>
    <row r="71" spans="1:26" ht="13.5" customHeight="1">
      <c r="A71" s="117" t="s">
        <v>9</v>
      </c>
      <c r="B71" s="107" t="s">
        <v>10</v>
      </c>
      <c r="C71" s="194">
        <v>8</v>
      </c>
      <c r="D71" s="194"/>
      <c r="E71" s="194"/>
      <c r="F71" s="194"/>
      <c r="G71" s="194"/>
      <c r="H71" s="194">
        <v>30</v>
      </c>
      <c r="I71" s="194"/>
      <c r="J71" s="194"/>
      <c r="K71" s="194"/>
      <c r="L71" s="194"/>
      <c r="M71" s="194">
        <v>16</v>
      </c>
      <c r="N71" s="194"/>
      <c r="O71" s="194"/>
      <c r="P71" s="194"/>
      <c r="Q71" s="194"/>
      <c r="R71" s="194">
        <v>52</v>
      </c>
      <c r="S71" s="194"/>
      <c r="T71" s="194"/>
      <c r="U71" s="194"/>
      <c r="V71" s="194"/>
      <c r="W71" s="195" t="s">
        <v>11</v>
      </c>
      <c r="X71" s="195"/>
      <c r="Y71" s="105" t="s">
        <v>12</v>
      </c>
      <c r="Z71" s="105" t="s">
        <v>13</v>
      </c>
    </row>
    <row r="72" spans="1:26" ht="13.5" customHeight="1">
      <c r="A72" s="193">
        <v>8</v>
      </c>
      <c r="B72" s="109" t="s">
        <v>729</v>
      </c>
      <c r="C72" s="191" t="s">
        <v>17</v>
      </c>
      <c r="D72" s="191"/>
      <c r="E72" s="191"/>
      <c r="F72" s="191"/>
      <c r="G72" s="191"/>
      <c r="H72" s="192" t="s">
        <v>282</v>
      </c>
      <c r="I72" s="192"/>
      <c r="J72" s="192"/>
      <c r="K72" s="192"/>
      <c r="L72" s="192"/>
      <c r="M72" s="192" t="s">
        <v>282</v>
      </c>
      <c r="N72" s="192"/>
      <c r="O72" s="192"/>
      <c r="P72" s="192"/>
      <c r="Q72" s="192"/>
      <c r="R72" s="192" t="s">
        <v>282</v>
      </c>
      <c r="S72" s="192"/>
      <c r="T72" s="192"/>
      <c r="U72" s="192"/>
      <c r="V72" s="192"/>
      <c r="W72" s="186" t="s">
        <v>728</v>
      </c>
      <c r="X72" s="186"/>
      <c r="Y72" s="187">
        <v>6</v>
      </c>
      <c r="Z72" s="190">
        <v>1</v>
      </c>
    </row>
    <row r="73" spans="1:26" ht="13.5" customHeight="1">
      <c r="A73" s="193"/>
      <c r="B73" s="118" t="s">
        <v>436</v>
      </c>
      <c r="C73" s="191" t="s">
        <v>716</v>
      </c>
      <c r="D73" s="191"/>
      <c r="E73" s="191"/>
      <c r="F73" s="191"/>
      <c r="G73" s="191"/>
      <c r="H73" s="87" t="s">
        <v>284</v>
      </c>
      <c r="I73" s="87" t="s">
        <v>284</v>
      </c>
      <c r="J73" s="87" t="s">
        <v>298</v>
      </c>
      <c r="K73" s="87" t="s">
        <v>44</v>
      </c>
      <c r="L73" s="87" t="s">
        <v>44</v>
      </c>
      <c r="M73" s="87" t="s">
        <v>292</v>
      </c>
      <c r="N73" s="87" t="s">
        <v>292</v>
      </c>
      <c r="O73" s="87" t="s">
        <v>273</v>
      </c>
      <c r="P73" s="87" t="s">
        <v>44</v>
      </c>
      <c r="Q73" s="87" t="s">
        <v>44</v>
      </c>
      <c r="R73" s="87" t="s">
        <v>286</v>
      </c>
      <c r="S73" s="87" t="s">
        <v>284</v>
      </c>
      <c r="T73" s="87" t="s">
        <v>285</v>
      </c>
      <c r="U73" s="87" t="s">
        <v>44</v>
      </c>
      <c r="V73" s="87" t="s">
        <v>44</v>
      </c>
      <c r="W73" s="186"/>
      <c r="X73" s="186"/>
      <c r="Y73" s="187"/>
      <c r="Z73" s="190"/>
    </row>
    <row r="74" spans="1:26" ht="13.5" customHeight="1">
      <c r="A74" s="193">
        <v>30</v>
      </c>
      <c r="B74" s="109" t="s">
        <v>727</v>
      </c>
      <c r="C74" s="192" t="s">
        <v>288</v>
      </c>
      <c r="D74" s="192"/>
      <c r="E74" s="192"/>
      <c r="F74" s="192"/>
      <c r="G74" s="192"/>
      <c r="H74" s="191" t="s">
        <v>17</v>
      </c>
      <c r="I74" s="191"/>
      <c r="J74" s="191"/>
      <c r="K74" s="191"/>
      <c r="L74" s="191"/>
      <c r="M74" s="192" t="s">
        <v>258</v>
      </c>
      <c r="N74" s="192"/>
      <c r="O74" s="192"/>
      <c r="P74" s="192"/>
      <c r="Q74" s="192"/>
      <c r="R74" s="192" t="s">
        <v>282</v>
      </c>
      <c r="S74" s="192"/>
      <c r="T74" s="192"/>
      <c r="U74" s="192"/>
      <c r="V74" s="192"/>
      <c r="W74" s="186" t="s">
        <v>726</v>
      </c>
      <c r="X74" s="186"/>
      <c r="Y74" s="187">
        <v>4</v>
      </c>
      <c r="Z74" s="190">
        <v>3</v>
      </c>
    </row>
    <row r="75" spans="1:26" ht="13.5" customHeight="1">
      <c r="A75" s="193"/>
      <c r="B75" s="118" t="s">
        <v>501</v>
      </c>
      <c r="C75" s="87" t="s">
        <v>269</v>
      </c>
      <c r="D75" s="87" t="s">
        <v>269</v>
      </c>
      <c r="E75" s="87" t="s">
        <v>301</v>
      </c>
      <c r="F75" s="87" t="s">
        <v>44</v>
      </c>
      <c r="G75" s="87" t="s">
        <v>44</v>
      </c>
      <c r="H75" s="191" t="s">
        <v>716</v>
      </c>
      <c r="I75" s="191"/>
      <c r="J75" s="191"/>
      <c r="K75" s="191"/>
      <c r="L75" s="191"/>
      <c r="M75" s="87" t="s">
        <v>291</v>
      </c>
      <c r="N75" s="87" t="s">
        <v>271</v>
      </c>
      <c r="O75" s="87" t="s">
        <v>270</v>
      </c>
      <c r="P75" s="87" t="s">
        <v>267</v>
      </c>
      <c r="Q75" s="87" t="s">
        <v>14</v>
      </c>
      <c r="R75" s="87" t="s">
        <v>268</v>
      </c>
      <c r="S75" s="87" t="s">
        <v>274</v>
      </c>
      <c r="T75" s="87" t="s">
        <v>284</v>
      </c>
      <c r="U75" s="87" t="s">
        <v>44</v>
      </c>
      <c r="V75" s="87" t="s">
        <v>44</v>
      </c>
      <c r="W75" s="186"/>
      <c r="X75" s="186"/>
      <c r="Y75" s="187"/>
      <c r="Z75" s="190"/>
    </row>
    <row r="76" spans="1:26" ht="13.5" customHeight="1">
      <c r="A76" s="193">
        <v>16</v>
      </c>
      <c r="B76" s="109" t="s">
        <v>725</v>
      </c>
      <c r="C76" s="192" t="s">
        <v>288</v>
      </c>
      <c r="D76" s="192"/>
      <c r="E76" s="192"/>
      <c r="F76" s="192"/>
      <c r="G76" s="192"/>
      <c r="H76" s="192" t="s">
        <v>257</v>
      </c>
      <c r="I76" s="192"/>
      <c r="J76" s="192"/>
      <c r="K76" s="192"/>
      <c r="L76" s="192"/>
      <c r="M76" s="191" t="s">
        <v>17</v>
      </c>
      <c r="N76" s="191"/>
      <c r="O76" s="191"/>
      <c r="P76" s="191"/>
      <c r="Q76" s="191"/>
      <c r="R76" s="192" t="s">
        <v>282</v>
      </c>
      <c r="S76" s="192"/>
      <c r="T76" s="192"/>
      <c r="U76" s="192"/>
      <c r="V76" s="192"/>
      <c r="W76" s="186" t="s">
        <v>724</v>
      </c>
      <c r="X76" s="186"/>
      <c r="Y76" s="187">
        <v>5</v>
      </c>
      <c r="Z76" s="190">
        <v>2</v>
      </c>
    </row>
    <row r="77" spans="1:26" ht="13.5" customHeight="1">
      <c r="A77" s="193"/>
      <c r="B77" s="118" t="s">
        <v>402</v>
      </c>
      <c r="C77" s="87" t="s">
        <v>281</v>
      </c>
      <c r="D77" s="87" t="s">
        <v>281</v>
      </c>
      <c r="E77" s="87" t="s">
        <v>290</v>
      </c>
      <c r="F77" s="87" t="s">
        <v>44</v>
      </c>
      <c r="G77" s="87" t="s">
        <v>44</v>
      </c>
      <c r="H77" s="87" t="s">
        <v>274</v>
      </c>
      <c r="I77" s="87" t="s">
        <v>285</v>
      </c>
      <c r="J77" s="87" t="s">
        <v>279</v>
      </c>
      <c r="K77" s="87" t="s">
        <v>266</v>
      </c>
      <c r="L77" s="87" t="s">
        <v>33</v>
      </c>
      <c r="M77" s="191" t="s">
        <v>716</v>
      </c>
      <c r="N77" s="191"/>
      <c r="O77" s="191"/>
      <c r="P77" s="191"/>
      <c r="Q77" s="191"/>
      <c r="R77" s="87" t="s">
        <v>267</v>
      </c>
      <c r="S77" s="87" t="s">
        <v>267</v>
      </c>
      <c r="T77" s="87" t="s">
        <v>292</v>
      </c>
      <c r="U77" s="87" t="s">
        <v>44</v>
      </c>
      <c r="V77" s="87" t="s">
        <v>44</v>
      </c>
      <c r="W77" s="186"/>
      <c r="X77" s="186"/>
      <c r="Y77" s="187"/>
      <c r="Z77" s="190"/>
    </row>
    <row r="78" spans="1:26" ht="13.5" customHeight="1">
      <c r="A78" s="193">
        <v>52</v>
      </c>
      <c r="B78" s="109" t="s">
        <v>723</v>
      </c>
      <c r="C78" s="192" t="s">
        <v>288</v>
      </c>
      <c r="D78" s="192"/>
      <c r="E78" s="192"/>
      <c r="F78" s="192"/>
      <c r="G78" s="192"/>
      <c r="H78" s="192" t="s">
        <v>288</v>
      </c>
      <c r="I78" s="192"/>
      <c r="J78" s="192"/>
      <c r="K78" s="192"/>
      <c r="L78" s="192"/>
      <c r="M78" s="192" t="s">
        <v>288</v>
      </c>
      <c r="N78" s="192"/>
      <c r="O78" s="192"/>
      <c r="P78" s="192"/>
      <c r="Q78" s="192"/>
      <c r="R78" s="191" t="s">
        <v>17</v>
      </c>
      <c r="S78" s="191"/>
      <c r="T78" s="191"/>
      <c r="U78" s="191"/>
      <c r="V78" s="191"/>
      <c r="W78" s="186" t="s">
        <v>722</v>
      </c>
      <c r="X78" s="186"/>
      <c r="Y78" s="187">
        <v>3</v>
      </c>
      <c r="Z78" s="190">
        <v>4</v>
      </c>
    </row>
    <row r="79" spans="1:26" ht="13.5" customHeight="1">
      <c r="A79" s="193"/>
      <c r="B79" s="118" t="s">
        <v>721</v>
      </c>
      <c r="C79" s="87" t="s">
        <v>280</v>
      </c>
      <c r="D79" s="87" t="s">
        <v>269</v>
      </c>
      <c r="E79" s="87" t="s">
        <v>271</v>
      </c>
      <c r="F79" s="87" t="s">
        <v>44</v>
      </c>
      <c r="G79" s="87" t="s">
        <v>44</v>
      </c>
      <c r="H79" s="87" t="s">
        <v>272</v>
      </c>
      <c r="I79" s="87" t="s">
        <v>291</v>
      </c>
      <c r="J79" s="87" t="s">
        <v>269</v>
      </c>
      <c r="K79" s="87" t="s">
        <v>44</v>
      </c>
      <c r="L79" s="87" t="s">
        <v>44</v>
      </c>
      <c r="M79" s="87" t="s">
        <v>266</v>
      </c>
      <c r="N79" s="87" t="s">
        <v>266</v>
      </c>
      <c r="O79" s="87" t="s">
        <v>281</v>
      </c>
      <c r="P79" s="87" t="s">
        <v>44</v>
      </c>
      <c r="Q79" s="87" t="s">
        <v>44</v>
      </c>
      <c r="R79" s="191" t="s">
        <v>716</v>
      </c>
      <c r="S79" s="191"/>
      <c r="T79" s="191"/>
      <c r="U79" s="191"/>
      <c r="V79" s="191"/>
      <c r="W79" s="186"/>
      <c r="X79" s="186"/>
      <c r="Y79" s="187"/>
      <c r="Z79" s="190"/>
    </row>
    <row r="80" spans="1:26" ht="13.5" customHeight="1">
      <c r="A80" s="81"/>
      <c r="B80" s="109"/>
      <c r="C80" s="110"/>
      <c r="D80" s="110"/>
      <c r="E80" s="110"/>
      <c r="F80" s="110"/>
      <c r="G80" s="110"/>
      <c r="H80" s="111"/>
      <c r="I80" s="111"/>
      <c r="J80" s="111"/>
      <c r="K80" s="111"/>
      <c r="L80" s="111"/>
      <c r="M80" s="111"/>
      <c r="N80" s="111"/>
      <c r="O80" s="111"/>
      <c r="P80" s="111"/>
      <c r="Q80" s="111"/>
      <c r="R80" s="111"/>
      <c r="S80" s="111"/>
      <c r="T80" s="111"/>
      <c r="U80" s="111"/>
      <c r="V80" s="111"/>
      <c r="W80" s="112"/>
      <c r="X80" s="113"/>
      <c r="Y80" s="114"/>
      <c r="Z80" s="92"/>
    </row>
    <row r="81" spans="1:26" ht="15" customHeight="1">
      <c r="A81" s="103" t="s">
        <v>720</v>
      </c>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row>
    <row r="82" spans="1:26" ht="13.5" customHeight="1">
      <c r="A82" s="117" t="s">
        <v>9</v>
      </c>
      <c r="B82" s="107" t="s">
        <v>10</v>
      </c>
      <c r="C82" s="194">
        <v>9</v>
      </c>
      <c r="D82" s="194"/>
      <c r="E82" s="194"/>
      <c r="F82" s="194"/>
      <c r="G82" s="194"/>
      <c r="H82" s="194">
        <v>21</v>
      </c>
      <c r="I82" s="194"/>
      <c r="J82" s="194"/>
      <c r="K82" s="194"/>
      <c r="L82" s="194"/>
      <c r="M82" s="194">
        <v>14</v>
      </c>
      <c r="N82" s="194"/>
      <c r="O82" s="194"/>
      <c r="P82" s="194"/>
      <c r="Q82" s="194"/>
      <c r="R82" s="194">
        <v>44</v>
      </c>
      <c r="S82" s="194"/>
      <c r="T82" s="194"/>
      <c r="U82" s="194"/>
      <c r="V82" s="194"/>
      <c r="W82" s="195" t="s">
        <v>11</v>
      </c>
      <c r="X82" s="195"/>
      <c r="Y82" s="105" t="s">
        <v>12</v>
      </c>
      <c r="Z82" s="105" t="s">
        <v>13</v>
      </c>
    </row>
    <row r="83" spans="1:26" ht="13.5" customHeight="1">
      <c r="A83" s="193">
        <v>9</v>
      </c>
      <c r="B83" s="109" t="s">
        <v>719</v>
      </c>
      <c r="C83" s="191" t="s">
        <v>17</v>
      </c>
      <c r="D83" s="191"/>
      <c r="E83" s="191"/>
      <c r="F83" s="191"/>
      <c r="G83" s="191"/>
      <c r="H83" s="192" t="s">
        <v>257</v>
      </c>
      <c r="I83" s="192"/>
      <c r="J83" s="192"/>
      <c r="K83" s="192"/>
      <c r="L83" s="192"/>
      <c r="M83" s="192" t="s">
        <v>282</v>
      </c>
      <c r="N83" s="192"/>
      <c r="O83" s="192"/>
      <c r="P83" s="192"/>
      <c r="Q83" s="192"/>
      <c r="R83" s="192" t="s">
        <v>282</v>
      </c>
      <c r="S83" s="192"/>
      <c r="T83" s="192"/>
      <c r="U83" s="192"/>
      <c r="V83" s="192"/>
      <c r="W83" s="186" t="s">
        <v>306</v>
      </c>
      <c r="X83" s="186"/>
      <c r="Y83" s="187">
        <v>6</v>
      </c>
      <c r="Z83" s="190">
        <v>1</v>
      </c>
    </row>
    <row r="84" spans="1:26" ht="13.5" customHeight="1">
      <c r="A84" s="193"/>
      <c r="B84" s="118" t="s">
        <v>346</v>
      </c>
      <c r="C84" s="191" t="s">
        <v>716</v>
      </c>
      <c r="D84" s="191"/>
      <c r="E84" s="191"/>
      <c r="F84" s="191"/>
      <c r="G84" s="191"/>
      <c r="H84" s="87" t="s">
        <v>284</v>
      </c>
      <c r="I84" s="87" t="s">
        <v>266</v>
      </c>
      <c r="J84" s="87" t="s">
        <v>266</v>
      </c>
      <c r="K84" s="87" t="s">
        <v>284</v>
      </c>
      <c r="L84" s="87" t="s">
        <v>16</v>
      </c>
      <c r="M84" s="87" t="s">
        <v>264</v>
      </c>
      <c r="N84" s="87" t="s">
        <v>267</v>
      </c>
      <c r="O84" s="87" t="s">
        <v>286</v>
      </c>
      <c r="P84" s="87" t="s">
        <v>44</v>
      </c>
      <c r="Q84" s="87" t="s">
        <v>44</v>
      </c>
      <c r="R84" s="87" t="s">
        <v>267</v>
      </c>
      <c r="S84" s="87" t="s">
        <v>270</v>
      </c>
      <c r="T84" s="87" t="s">
        <v>284</v>
      </c>
      <c r="U84" s="87" t="s">
        <v>44</v>
      </c>
      <c r="V84" s="87" t="s">
        <v>44</v>
      </c>
      <c r="W84" s="186"/>
      <c r="X84" s="186"/>
      <c r="Y84" s="187"/>
      <c r="Z84" s="190"/>
    </row>
    <row r="85" spans="1:26" ht="13.5" customHeight="1">
      <c r="A85" s="193">
        <v>21</v>
      </c>
      <c r="B85" s="109" t="s">
        <v>718</v>
      </c>
      <c r="C85" s="192" t="s">
        <v>258</v>
      </c>
      <c r="D85" s="192"/>
      <c r="E85" s="192"/>
      <c r="F85" s="192"/>
      <c r="G85" s="192"/>
      <c r="H85" s="191" t="s">
        <v>17</v>
      </c>
      <c r="I85" s="191"/>
      <c r="J85" s="191"/>
      <c r="K85" s="191"/>
      <c r="L85" s="191"/>
      <c r="M85" s="192" t="s">
        <v>258</v>
      </c>
      <c r="N85" s="192"/>
      <c r="O85" s="192"/>
      <c r="P85" s="192"/>
      <c r="Q85" s="192"/>
      <c r="R85" s="192" t="s">
        <v>257</v>
      </c>
      <c r="S85" s="192"/>
      <c r="T85" s="192"/>
      <c r="U85" s="192"/>
      <c r="V85" s="192"/>
      <c r="W85" s="186" t="s">
        <v>295</v>
      </c>
      <c r="X85" s="186"/>
      <c r="Y85" s="187">
        <v>4</v>
      </c>
      <c r="Z85" s="190">
        <v>3</v>
      </c>
    </row>
    <row r="86" spans="1:26" ht="13.5" customHeight="1">
      <c r="A86" s="193"/>
      <c r="B86" s="118" t="s">
        <v>404</v>
      </c>
      <c r="C86" s="87" t="s">
        <v>269</v>
      </c>
      <c r="D86" s="87" t="s">
        <v>267</v>
      </c>
      <c r="E86" s="87" t="s">
        <v>267</v>
      </c>
      <c r="F86" s="87" t="s">
        <v>269</v>
      </c>
      <c r="G86" s="87" t="s">
        <v>30</v>
      </c>
      <c r="H86" s="191" t="s">
        <v>716</v>
      </c>
      <c r="I86" s="191"/>
      <c r="J86" s="191"/>
      <c r="K86" s="191"/>
      <c r="L86" s="191"/>
      <c r="M86" s="87" t="s">
        <v>272</v>
      </c>
      <c r="N86" s="87" t="s">
        <v>274</v>
      </c>
      <c r="O86" s="87" t="s">
        <v>281</v>
      </c>
      <c r="P86" s="87" t="s">
        <v>284</v>
      </c>
      <c r="Q86" s="87" t="s">
        <v>22</v>
      </c>
      <c r="R86" s="87" t="s">
        <v>280</v>
      </c>
      <c r="S86" s="87" t="s">
        <v>265</v>
      </c>
      <c r="T86" s="87" t="s">
        <v>292</v>
      </c>
      <c r="U86" s="87" t="s">
        <v>292</v>
      </c>
      <c r="V86" s="87" t="s">
        <v>26</v>
      </c>
      <c r="W86" s="186"/>
      <c r="X86" s="186"/>
      <c r="Y86" s="187"/>
      <c r="Z86" s="190"/>
    </row>
    <row r="87" spans="1:26" ht="13.5" customHeight="1">
      <c r="A87" s="193">
        <v>14</v>
      </c>
      <c r="B87" s="109" t="s">
        <v>717</v>
      </c>
      <c r="C87" s="192" t="s">
        <v>288</v>
      </c>
      <c r="D87" s="192"/>
      <c r="E87" s="192"/>
      <c r="F87" s="192"/>
      <c r="G87" s="192"/>
      <c r="H87" s="192" t="s">
        <v>257</v>
      </c>
      <c r="I87" s="192"/>
      <c r="J87" s="192"/>
      <c r="K87" s="192"/>
      <c r="L87" s="192"/>
      <c r="M87" s="191" t="s">
        <v>17</v>
      </c>
      <c r="N87" s="191"/>
      <c r="O87" s="191"/>
      <c r="P87" s="191"/>
      <c r="Q87" s="191"/>
      <c r="R87" s="192" t="s">
        <v>257</v>
      </c>
      <c r="S87" s="192"/>
      <c r="T87" s="192"/>
      <c r="U87" s="192"/>
      <c r="V87" s="192"/>
      <c r="W87" s="186" t="s">
        <v>312</v>
      </c>
      <c r="X87" s="186"/>
      <c r="Y87" s="187">
        <v>5</v>
      </c>
      <c r="Z87" s="190">
        <v>2</v>
      </c>
    </row>
    <row r="88" spans="1:26" ht="13.5" customHeight="1">
      <c r="A88" s="193"/>
      <c r="B88" s="118" t="s">
        <v>365</v>
      </c>
      <c r="C88" s="87" t="s">
        <v>277</v>
      </c>
      <c r="D88" s="87" t="s">
        <v>266</v>
      </c>
      <c r="E88" s="87" t="s">
        <v>280</v>
      </c>
      <c r="F88" s="87" t="s">
        <v>44</v>
      </c>
      <c r="G88" s="87" t="s">
        <v>44</v>
      </c>
      <c r="H88" s="87" t="s">
        <v>268</v>
      </c>
      <c r="I88" s="87" t="s">
        <v>291</v>
      </c>
      <c r="J88" s="87" t="s">
        <v>292</v>
      </c>
      <c r="K88" s="87" t="s">
        <v>269</v>
      </c>
      <c r="L88" s="87" t="s">
        <v>24</v>
      </c>
      <c r="M88" s="191" t="s">
        <v>716</v>
      </c>
      <c r="N88" s="191"/>
      <c r="O88" s="191"/>
      <c r="P88" s="191"/>
      <c r="Q88" s="191"/>
      <c r="R88" s="87" t="s">
        <v>292</v>
      </c>
      <c r="S88" s="87" t="s">
        <v>281</v>
      </c>
      <c r="T88" s="87" t="s">
        <v>279</v>
      </c>
      <c r="U88" s="87" t="s">
        <v>270</v>
      </c>
      <c r="V88" s="87" t="s">
        <v>29</v>
      </c>
      <c r="W88" s="186"/>
      <c r="X88" s="186"/>
      <c r="Y88" s="187"/>
      <c r="Z88" s="190"/>
    </row>
    <row r="89" spans="1:26" ht="13.5" customHeight="1">
      <c r="A89" s="193">
        <v>44</v>
      </c>
      <c r="B89" s="109" t="s">
        <v>325</v>
      </c>
      <c r="C89" s="192" t="s">
        <v>288</v>
      </c>
      <c r="D89" s="192"/>
      <c r="E89" s="192"/>
      <c r="F89" s="192"/>
      <c r="G89" s="192"/>
      <c r="H89" s="192" t="s">
        <v>258</v>
      </c>
      <c r="I89" s="192"/>
      <c r="J89" s="192"/>
      <c r="K89" s="192"/>
      <c r="L89" s="192"/>
      <c r="M89" s="192" t="s">
        <v>258</v>
      </c>
      <c r="N89" s="192"/>
      <c r="O89" s="192"/>
      <c r="P89" s="192"/>
      <c r="Q89" s="192"/>
      <c r="R89" s="191" t="s">
        <v>17</v>
      </c>
      <c r="S89" s="191"/>
      <c r="T89" s="191"/>
      <c r="U89" s="191"/>
      <c r="V89" s="191"/>
      <c r="W89" s="186" t="s">
        <v>276</v>
      </c>
      <c r="X89" s="186"/>
      <c r="Y89" s="187">
        <v>3</v>
      </c>
      <c r="Z89" s="190">
        <v>4</v>
      </c>
    </row>
    <row r="90" spans="1:26" ht="13.5" customHeight="1">
      <c r="A90" s="193"/>
      <c r="B90" s="118" t="s">
        <v>429</v>
      </c>
      <c r="C90" s="87" t="s">
        <v>266</v>
      </c>
      <c r="D90" s="87" t="s">
        <v>279</v>
      </c>
      <c r="E90" s="87" t="s">
        <v>269</v>
      </c>
      <c r="F90" s="87" t="s">
        <v>44</v>
      </c>
      <c r="G90" s="87" t="s">
        <v>44</v>
      </c>
      <c r="H90" s="87" t="s">
        <v>286</v>
      </c>
      <c r="I90" s="87" t="s">
        <v>278</v>
      </c>
      <c r="J90" s="87" t="s">
        <v>281</v>
      </c>
      <c r="K90" s="87" t="s">
        <v>281</v>
      </c>
      <c r="L90" s="87" t="s">
        <v>18</v>
      </c>
      <c r="M90" s="87" t="s">
        <v>281</v>
      </c>
      <c r="N90" s="87" t="s">
        <v>292</v>
      </c>
      <c r="O90" s="87" t="s">
        <v>270</v>
      </c>
      <c r="P90" s="87" t="s">
        <v>279</v>
      </c>
      <c r="Q90" s="87" t="s">
        <v>25</v>
      </c>
      <c r="R90" s="191" t="s">
        <v>716</v>
      </c>
      <c r="S90" s="191"/>
      <c r="T90" s="191"/>
      <c r="U90" s="191"/>
      <c r="V90" s="191"/>
      <c r="W90" s="186"/>
      <c r="X90" s="186"/>
      <c r="Y90" s="187"/>
      <c r="Z90" s="190"/>
    </row>
  </sheetData>
  <sheetProtection password="CF48" sheet="1" objects="1" scenarios="1" insertColumns="0" insertRows="0" deleteColumns="0" deleteRows="0"/>
  <mergeCells count="331">
    <mergeCell ref="W89:X90"/>
    <mergeCell ref="Y89:Y90"/>
    <mergeCell ref="Z89:Z90"/>
    <mergeCell ref="R90:V90"/>
    <mergeCell ref="R89:V89"/>
    <mergeCell ref="R87:V87"/>
    <mergeCell ref="W87:X88"/>
    <mergeCell ref="A89:A90"/>
    <mergeCell ref="C89:G89"/>
    <mergeCell ref="H89:L89"/>
    <mergeCell ref="M89:Q89"/>
    <mergeCell ref="Y87:Y88"/>
    <mergeCell ref="Z87:Z88"/>
    <mergeCell ref="A87:A88"/>
    <mergeCell ref="C87:G87"/>
    <mergeCell ref="H87:L87"/>
    <mergeCell ref="M87:Q87"/>
    <mergeCell ref="M88:Q88"/>
    <mergeCell ref="R85:V85"/>
    <mergeCell ref="W85:X86"/>
    <mergeCell ref="Y85:Y86"/>
    <mergeCell ref="Z85:Z86"/>
    <mergeCell ref="A85:A86"/>
    <mergeCell ref="C85:G85"/>
    <mergeCell ref="H85:L85"/>
    <mergeCell ref="M85:Q85"/>
    <mergeCell ref="H86:L86"/>
    <mergeCell ref="R83:V83"/>
    <mergeCell ref="W83:X84"/>
    <mergeCell ref="Y83:Y84"/>
    <mergeCell ref="Z83:Z84"/>
    <mergeCell ref="A83:A84"/>
    <mergeCell ref="C83:G83"/>
    <mergeCell ref="H83:L83"/>
    <mergeCell ref="M83:Q83"/>
    <mergeCell ref="C84:G84"/>
    <mergeCell ref="C82:G82"/>
    <mergeCell ref="H82:L82"/>
    <mergeCell ref="M82:Q82"/>
    <mergeCell ref="R82:V82"/>
    <mergeCell ref="W82:X82"/>
    <mergeCell ref="R78:V78"/>
    <mergeCell ref="W78:X79"/>
    <mergeCell ref="Y78:Y79"/>
    <mergeCell ref="Z78:Z79"/>
    <mergeCell ref="R79:V79"/>
    <mergeCell ref="A78:A79"/>
    <mergeCell ref="C78:G78"/>
    <mergeCell ref="H78:L78"/>
    <mergeCell ref="M78:Q78"/>
    <mergeCell ref="R76:V76"/>
    <mergeCell ref="W76:X77"/>
    <mergeCell ref="Y76:Y77"/>
    <mergeCell ref="Z76:Z77"/>
    <mergeCell ref="A76:A77"/>
    <mergeCell ref="C76:G76"/>
    <mergeCell ref="H76:L76"/>
    <mergeCell ref="M76:Q76"/>
    <mergeCell ref="M77:Q77"/>
    <mergeCell ref="R74:V74"/>
    <mergeCell ref="W74:X75"/>
    <mergeCell ref="Y74:Y75"/>
    <mergeCell ref="Z74:Z75"/>
    <mergeCell ref="A74:A75"/>
    <mergeCell ref="C74:G74"/>
    <mergeCell ref="H74:L74"/>
    <mergeCell ref="M74:Q74"/>
    <mergeCell ref="H75:L75"/>
    <mergeCell ref="R72:V72"/>
    <mergeCell ref="W72:X73"/>
    <mergeCell ref="Y72:Y73"/>
    <mergeCell ref="Z72:Z73"/>
    <mergeCell ref="A72:A73"/>
    <mergeCell ref="C72:G72"/>
    <mergeCell ref="H72:L72"/>
    <mergeCell ref="M72:Q72"/>
    <mergeCell ref="C73:G73"/>
    <mergeCell ref="C71:G71"/>
    <mergeCell ref="H71:L71"/>
    <mergeCell ref="M71:Q71"/>
    <mergeCell ref="R71:V71"/>
    <mergeCell ref="W71:X71"/>
    <mergeCell ref="R67:V67"/>
    <mergeCell ref="W67:X68"/>
    <mergeCell ref="Y67:Y68"/>
    <mergeCell ref="Z67:Z68"/>
    <mergeCell ref="R68:V68"/>
    <mergeCell ref="A67:A68"/>
    <mergeCell ref="C67:G67"/>
    <mergeCell ref="H67:L67"/>
    <mergeCell ref="M67:Q67"/>
    <mergeCell ref="R65:V65"/>
    <mergeCell ref="W65:X66"/>
    <mergeCell ref="Y65:Y66"/>
    <mergeCell ref="Z65:Z66"/>
    <mergeCell ref="A65:A66"/>
    <mergeCell ref="C65:G65"/>
    <mergeCell ref="H65:L65"/>
    <mergeCell ref="M65:Q65"/>
    <mergeCell ref="M66:Q66"/>
    <mergeCell ref="R63:V63"/>
    <mergeCell ref="W63:X64"/>
    <mergeCell ref="Y63:Y64"/>
    <mergeCell ref="Z63:Z64"/>
    <mergeCell ref="A63:A64"/>
    <mergeCell ref="C63:G63"/>
    <mergeCell ref="H63:L63"/>
    <mergeCell ref="M63:Q63"/>
    <mergeCell ref="H64:L64"/>
    <mergeCell ref="R61:V61"/>
    <mergeCell ref="W61:X62"/>
    <mergeCell ref="Y61:Y62"/>
    <mergeCell ref="Z61:Z62"/>
    <mergeCell ref="A61:A62"/>
    <mergeCell ref="C61:G61"/>
    <mergeCell ref="H61:L61"/>
    <mergeCell ref="M61:Q61"/>
    <mergeCell ref="C62:G62"/>
    <mergeCell ref="C60:G60"/>
    <mergeCell ref="H60:L60"/>
    <mergeCell ref="M60:Q60"/>
    <mergeCell ref="R60:V60"/>
    <mergeCell ref="W60:X60"/>
    <mergeCell ref="R56:V56"/>
    <mergeCell ref="W56:X57"/>
    <mergeCell ref="Y56:Y57"/>
    <mergeCell ref="Z56:Z57"/>
    <mergeCell ref="R57:V57"/>
    <mergeCell ref="A56:A57"/>
    <mergeCell ref="C56:G56"/>
    <mergeCell ref="H56:L56"/>
    <mergeCell ref="M56:Q56"/>
    <mergeCell ref="R54:V54"/>
    <mergeCell ref="W54:X55"/>
    <mergeCell ref="Y54:Y55"/>
    <mergeCell ref="Z54:Z55"/>
    <mergeCell ref="A54:A55"/>
    <mergeCell ref="C54:G54"/>
    <mergeCell ref="H54:L54"/>
    <mergeCell ref="M54:Q54"/>
    <mergeCell ref="M55:Q55"/>
    <mergeCell ref="Z50:Z51"/>
    <mergeCell ref="A52:A53"/>
    <mergeCell ref="C52:G52"/>
    <mergeCell ref="H52:L52"/>
    <mergeCell ref="M52:Q52"/>
    <mergeCell ref="H53:L53"/>
    <mergeCell ref="R52:V52"/>
    <mergeCell ref="W52:X53"/>
    <mergeCell ref="Y52:Y53"/>
    <mergeCell ref="Z52:Z53"/>
    <mergeCell ref="R50:V50"/>
    <mergeCell ref="W50:X51"/>
    <mergeCell ref="A30:A31"/>
    <mergeCell ref="Y50:Y51"/>
    <mergeCell ref="A50:A51"/>
    <mergeCell ref="C50:G50"/>
    <mergeCell ref="H50:L50"/>
    <mergeCell ref="M50:Q50"/>
    <mergeCell ref="C51:G51"/>
    <mergeCell ref="C49:G49"/>
    <mergeCell ref="H49:L49"/>
    <mergeCell ref="M49:Q49"/>
    <mergeCell ref="R49:V49"/>
    <mergeCell ref="W49:X49"/>
    <mergeCell ref="A8:A9"/>
    <mergeCell ref="C12:G12"/>
    <mergeCell ref="A12:A13"/>
    <mergeCell ref="H12:L12"/>
    <mergeCell ref="C10:G10"/>
    <mergeCell ref="C8:G8"/>
    <mergeCell ref="H8:L8"/>
    <mergeCell ref="H9:L9"/>
    <mergeCell ref="H10:L10"/>
    <mergeCell ref="A1:Z1"/>
    <mergeCell ref="Z8:Z9"/>
    <mergeCell ref="Z12:Z13"/>
    <mergeCell ref="Y8:Y9"/>
    <mergeCell ref="A6:A7"/>
    <mergeCell ref="A10:A11"/>
    <mergeCell ref="Z10:Z11"/>
    <mergeCell ref="Z23:Z24"/>
    <mergeCell ref="Z30:Z31"/>
    <mergeCell ref="Y21:Y22"/>
    <mergeCell ref="C29:G29"/>
    <mergeCell ref="H27:L27"/>
    <mergeCell ref="W19:X20"/>
    <mergeCell ref="W23:X24"/>
    <mergeCell ref="Y23:Y24"/>
    <mergeCell ref="W21:X22"/>
    <mergeCell ref="H30:L30"/>
    <mergeCell ref="M28:Q28"/>
    <mergeCell ref="C16:G16"/>
    <mergeCell ref="C17:G17"/>
    <mergeCell ref="C18:G18"/>
    <mergeCell ref="M22:Q22"/>
    <mergeCell ref="M30:Q30"/>
    <mergeCell ref="H34:L34"/>
    <mergeCell ref="H21:L21"/>
    <mergeCell ref="C28:G28"/>
    <mergeCell ref="C27:G27"/>
    <mergeCell ref="H28:L28"/>
    <mergeCell ref="C21:G21"/>
    <mergeCell ref="H31:L31"/>
    <mergeCell ref="C32:G32"/>
    <mergeCell ref="H32:L32"/>
    <mergeCell ref="C30:G30"/>
    <mergeCell ref="M11:Q11"/>
    <mergeCell ref="M12:Q12"/>
    <mergeCell ref="M16:Q16"/>
    <mergeCell ref="H16:L16"/>
    <mergeCell ref="H19:L19"/>
    <mergeCell ref="M21:Q21"/>
    <mergeCell ref="H20:L20"/>
    <mergeCell ref="R13:V13"/>
    <mergeCell ref="R12:V12"/>
    <mergeCell ref="M5:Q5"/>
    <mergeCell ref="M6:Q6"/>
    <mergeCell ref="R5:V5"/>
    <mergeCell ref="R6:V6"/>
    <mergeCell ref="M10:Q10"/>
    <mergeCell ref="R8:V8"/>
    <mergeCell ref="R10:V10"/>
    <mergeCell ref="M8:Q8"/>
    <mergeCell ref="W6:X7"/>
    <mergeCell ref="C5:G5"/>
    <mergeCell ref="C6:G6"/>
    <mergeCell ref="H5:L5"/>
    <mergeCell ref="C7:G7"/>
    <mergeCell ref="H6:L6"/>
    <mergeCell ref="W5:X5"/>
    <mergeCell ref="Z6:Z7"/>
    <mergeCell ref="Y6:Y7"/>
    <mergeCell ref="A28:A29"/>
    <mergeCell ref="Y19:Y20"/>
    <mergeCell ref="Y28:Y29"/>
    <mergeCell ref="Z28:Z29"/>
    <mergeCell ref="A21:A22"/>
    <mergeCell ref="A19:A20"/>
    <mergeCell ref="C19:G19"/>
    <mergeCell ref="M19:Q19"/>
    <mergeCell ref="A34:A35"/>
    <mergeCell ref="A43:A44"/>
    <mergeCell ref="A39:A40"/>
    <mergeCell ref="A41:A42"/>
    <mergeCell ref="Z19:Z20"/>
    <mergeCell ref="Z21:Z22"/>
    <mergeCell ref="R34:V34"/>
    <mergeCell ref="C39:G39"/>
    <mergeCell ref="C41:G41"/>
    <mergeCell ref="C34:G34"/>
    <mergeCell ref="Z17:Z18"/>
    <mergeCell ref="W8:X9"/>
    <mergeCell ref="W10:X11"/>
    <mergeCell ref="W12:X13"/>
    <mergeCell ref="Y12:Y13"/>
    <mergeCell ref="Y10:Y11"/>
    <mergeCell ref="W16:X16"/>
    <mergeCell ref="W17:X18"/>
    <mergeCell ref="Y17:Y18"/>
    <mergeCell ref="A17:A18"/>
    <mergeCell ref="H17:L17"/>
    <mergeCell ref="M34:Q34"/>
    <mergeCell ref="M17:Q17"/>
    <mergeCell ref="A23:A24"/>
    <mergeCell ref="C23:G23"/>
    <mergeCell ref="H23:L23"/>
    <mergeCell ref="M23:Q23"/>
    <mergeCell ref="M33:Q33"/>
    <mergeCell ref="A32:A33"/>
    <mergeCell ref="R16:V16"/>
    <mergeCell ref="R19:V19"/>
    <mergeCell ref="R17:V17"/>
    <mergeCell ref="R24:V24"/>
    <mergeCell ref="R28:V28"/>
    <mergeCell ref="R23:V23"/>
    <mergeCell ref="R21:V21"/>
    <mergeCell ref="R27:V27"/>
    <mergeCell ref="C40:G40"/>
    <mergeCell ref="C38:G38"/>
    <mergeCell ref="A45:A46"/>
    <mergeCell ref="C45:G45"/>
    <mergeCell ref="H45:L45"/>
    <mergeCell ref="H39:L39"/>
    <mergeCell ref="H38:L38"/>
    <mergeCell ref="C43:G43"/>
    <mergeCell ref="H43:L43"/>
    <mergeCell ref="M45:Q45"/>
    <mergeCell ref="Z45:Z46"/>
    <mergeCell ref="R46:V46"/>
    <mergeCell ref="R45:V45"/>
    <mergeCell ref="W45:X46"/>
    <mergeCell ref="Y45:Y46"/>
    <mergeCell ref="Z39:Z40"/>
    <mergeCell ref="Z41:Z42"/>
    <mergeCell ref="Y43:Y44"/>
    <mergeCell ref="Y41:Y42"/>
    <mergeCell ref="W41:X42"/>
    <mergeCell ref="H42:L42"/>
    <mergeCell ref="Z43:Z44"/>
    <mergeCell ref="H41:L41"/>
    <mergeCell ref="W27:X27"/>
    <mergeCell ref="Y30:Y31"/>
    <mergeCell ref="R30:V30"/>
    <mergeCell ref="R32:V32"/>
    <mergeCell ref="M32:Q32"/>
    <mergeCell ref="M27:Q27"/>
    <mergeCell ref="W28:X29"/>
    <mergeCell ref="Z32:Z33"/>
    <mergeCell ref="W34:X35"/>
    <mergeCell ref="Y32:Y33"/>
    <mergeCell ref="W32:X33"/>
    <mergeCell ref="W30:X31"/>
    <mergeCell ref="Z34:Z35"/>
    <mergeCell ref="M41:Q41"/>
    <mergeCell ref="R43:V43"/>
    <mergeCell ref="R41:V41"/>
    <mergeCell ref="R39:V39"/>
    <mergeCell ref="M43:Q43"/>
    <mergeCell ref="Y34:Y35"/>
    <mergeCell ref="W39:X40"/>
    <mergeCell ref="E2:R2"/>
    <mergeCell ref="U2:Z2"/>
    <mergeCell ref="R38:V38"/>
    <mergeCell ref="M39:Q39"/>
    <mergeCell ref="W43:X44"/>
    <mergeCell ref="Y39:Y40"/>
    <mergeCell ref="R35:V35"/>
    <mergeCell ref="W38:X38"/>
    <mergeCell ref="M44:Q44"/>
    <mergeCell ref="M38:Q38"/>
  </mergeCells>
  <conditionalFormatting sqref="A82:Z82">
    <cfRule type="expression" priority="36" dxfId="603" stopIfTrue="1">
      <formula>$A$81="Skupina H"</formula>
    </cfRule>
  </conditionalFormatting>
  <conditionalFormatting sqref="A83:A90">
    <cfRule type="expression" priority="35" dxfId="604" stopIfTrue="1">
      <formula>$A$81="Skupina H"</formula>
    </cfRule>
  </conditionalFormatting>
  <conditionalFormatting sqref="C83:G83 H85:L85 M87:Q87 R89:V89">
    <cfRule type="expression" priority="34" dxfId="605" stopIfTrue="1">
      <formula>$A$81="Skupina H"</formula>
    </cfRule>
  </conditionalFormatting>
  <conditionalFormatting sqref="C84:G84 H86:L86 M88:Q88 R90:V90">
    <cfRule type="expression" priority="33" dxfId="606" stopIfTrue="1">
      <formula>$A$81="Skupina H"</formula>
    </cfRule>
  </conditionalFormatting>
  <conditionalFormatting sqref="W83:Y90">
    <cfRule type="expression" priority="32" dxfId="607" stopIfTrue="1">
      <formula>$A$81="Skupina H"</formula>
    </cfRule>
  </conditionalFormatting>
  <conditionalFormatting sqref="B84 B86 B88 B90 D86:G86 D88:G88 D90:G90 I88:L88 I90:L90 N84:Q84 N90:Q90 S84:V84 S86:V86">
    <cfRule type="expression" priority="31" dxfId="595" stopIfTrue="1">
      <formula>$A$81="Skupina H"</formula>
    </cfRule>
  </conditionalFormatting>
  <conditionalFormatting sqref="C85:G85 C89:Q89 M83:V83 R85:V85 C87:L87">
    <cfRule type="expression" priority="30" dxfId="591" stopIfTrue="1">
      <formula>$A$81="Skupina H"</formula>
    </cfRule>
  </conditionalFormatting>
  <conditionalFormatting sqref="C86 C88 C90 H88 H90 M84 M90 R84 R86">
    <cfRule type="expression" priority="29" dxfId="598" stopIfTrue="1">
      <formula>$A$81="Skupina H"</formula>
    </cfRule>
  </conditionalFormatting>
  <conditionalFormatting sqref="Z83:Z90">
    <cfRule type="cellIs" priority="26" dxfId="608" operator="equal" stopIfTrue="1">
      <formula>1</formula>
    </cfRule>
    <cfRule type="cellIs" priority="27" dxfId="609" operator="equal" stopIfTrue="1">
      <formula>2</formula>
    </cfRule>
    <cfRule type="expression" priority="28" dxfId="607" stopIfTrue="1">
      <formula>$A$81="Skupina H"</formula>
    </cfRule>
  </conditionalFormatting>
  <conditionalFormatting sqref="A72:A79 A61:A68">
    <cfRule type="expression" priority="25" dxfId="604" stopIfTrue="1">
      <formula>$A$59="Skupina F"</formula>
    </cfRule>
  </conditionalFormatting>
  <conditionalFormatting sqref="C72:G72 H74:L74 M76:Q76 R78:V78 C61:G61 H63:L63 M65:Q65 R67:V67">
    <cfRule type="expression" priority="24" dxfId="605" stopIfTrue="1">
      <formula>$A$59="Skupina F"</formula>
    </cfRule>
  </conditionalFormatting>
  <conditionalFormatting sqref="C73:G73 H75:L75 M77:Q77 R79:V79 C62:G62 H64:L64 M66:Q66 R68:V68">
    <cfRule type="expression" priority="23" dxfId="606" stopIfTrue="1">
      <formula>$A$59="Skupina F"</formula>
    </cfRule>
  </conditionalFormatting>
  <conditionalFormatting sqref="W72:Y79 W61:Y68">
    <cfRule type="expression" priority="22" dxfId="607" stopIfTrue="1">
      <formula>$A$59="Skupina F"</formula>
    </cfRule>
  </conditionalFormatting>
  <conditionalFormatting sqref="B73 B75 B77 B79 D75:G75 D77:G77 D79:G79 I77:L77 I79:L79 N73:Q73 N79:Q79 S73:V73 S75:V75 B62 B64 B66 B68 D64:G64 D66:G66 D68:G68 I66:L66 I68:L68 N62:Q62 N68:Q68 S62:V62 S64:V64">
    <cfRule type="expression" priority="21" dxfId="595" stopIfTrue="1">
      <formula>$A$59="Skupina F"</formula>
    </cfRule>
  </conditionalFormatting>
  <conditionalFormatting sqref="C74:G74 C76:L76 C78:Q78 M72:V72 R74:V74 C63:G63 C65:L65 M61:V61 R63:V63 C67:Q67">
    <cfRule type="expression" priority="20" dxfId="591" stopIfTrue="1">
      <formula>$A$59="Skupina F"</formula>
    </cfRule>
  </conditionalFormatting>
  <conditionalFormatting sqref="C75 C77 C79 H77 H79 M79 M73 R73 R75 C64 C66 C68 H66 H68 M62 M68 R62 R64">
    <cfRule type="expression" priority="19" dxfId="598" stopIfTrue="1">
      <formula>$A$59="Skupina F"</formula>
    </cfRule>
  </conditionalFormatting>
  <conditionalFormatting sqref="A71:Z71">
    <cfRule type="expression" priority="18" dxfId="603" stopIfTrue="1">
      <formula>$A$70="Skupina G"</formula>
    </cfRule>
  </conditionalFormatting>
  <conditionalFormatting sqref="Z72:Z79 Z61:Z68">
    <cfRule type="cellIs" priority="15" dxfId="608" operator="equal" stopIfTrue="1">
      <formula>1</formula>
    </cfRule>
    <cfRule type="cellIs" priority="16" dxfId="609" operator="equal" stopIfTrue="1">
      <formula>2</formula>
    </cfRule>
    <cfRule type="expression" priority="17" dxfId="607" stopIfTrue="1">
      <formula>$A$59="Skupina F"</formula>
    </cfRule>
  </conditionalFormatting>
  <conditionalFormatting sqref="A60:Z60">
    <cfRule type="expression" priority="14" dxfId="603" stopIfTrue="1">
      <formula>$A$59="Skupina F"</formula>
    </cfRule>
  </conditionalFormatting>
  <conditionalFormatting sqref="A49:Z49">
    <cfRule type="expression" priority="13" dxfId="603" stopIfTrue="1">
      <formula>$A$48="Skupina E"</formula>
    </cfRule>
  </conditionalFormatting>
  <conditionalFormatting sqref="A50:A57">
    <cfRule type="expression" priority="12" dxfId="604" stopIfTrue="1">
      <formula>$A$48="Skupina E"</formula>
    </cfRule>
  </conditionalFormatting>
  <conditionalFormatting sqref="C50:G50 H52:L52 M54:Q54 R56:V56">
    <cfRule type="expression" priority="11" dxfId="605" stopIfTrue="1">
      <formula>$A$48="Skupina E"</formula>
    </cfRule>
  </conditionalFormatting>
  <conditionalFormatting sqref="C51:G51 H53:L53 M55:Q55 R57:V57">
    <cfRule type="expression" priority="10" dxfId="606" stopIfTrue="1">
      <formula>$A$48="Skupina E"</formula>
    </cfRule>
  </conditionalFormatting>
  <conditionalFormatting sqref="W50:Y57">
    <cfRule type="expression" priority="9" dxfId="607" stopIfTrue="1">
      <formula>$A$48="Skupina E"</formula>
    </cfRule>
  </conditionalFormatting>
  <conditionalFormatting sqref="B51 B53 B55 B57 D53:G53 D55:G55 D57:G57 I55:L55 I57:L57 N51:Q51 N57:Q57 S51:V51 S53:V53">
    <cfRule type="expression" priority="8" dxfId="595" stopIfTrue="1">
      <formula>$A$48="Skupina E"</formula>
    </cfRule>
  </conditionalFormatting>
  <conditionalFormatting sqref="C52:G52 M50:V50 R52:V52 C54:L54 C56:Q56">
    <cfRule type="expression" priority="7" dxfId="591" stopIfTrue="1">
      <formula>$A$48="Skupina E"</formula>
    </cfRule>
  </conditionalFormatting>
  <conditionalFormatting sqref="C53 C55 C57 H55 H57 M51 M57 R51 R53">
    <cfRule type="expression" priority="6" dxfId="598" stopIfTrue="1">
      <formula>$A$48="Skupina E"</formula>
    </cfRule>
  </conditionalFormatting>
  <conditionalFormatting sqref="Z50:Z57">
    <cfRule type="cellIs" priority="3" dxfId="608" operator="equal" stopIfTrue="1">
      <formula>1</formula>
    </cfRule>
    <cfRule type="cellIs" priority="4" dxfId="609" operator="equal" stopIfTrue="1">
      <formula>2</formula>
    </cfRule>
    <cfRule type="expression" priority="5" dxfId="607" stopIfTrue="1">
      <formula>$A$48="Skupina E"</formula>
    </cfRule>
  </conditionalFormatting>
  <conditionalFormatting sqref="Z39:Z46 Z28:Z35 Z17:Z24 Z6:Z13">
    <cfRule type="cellIs" priority="1" dxfId="610" operator="equal" stopIfTrue="1">
      <formula>1</formula>
    </cfRule>
    <cfRule type="cellIs" priority="2" dxfId="611" operator="equal" stopIfTrue="1">
      <formula>2</formula>
    </cfRule>
  </conditionalFormatting>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30" max="202" man="1"/>
    <brk id="47" max="201" man="1"/>
  </colBreaks>
</worksheet>
</file>

<file path=xl/worksheets/sheet4.xml><?xml version="1.0" encoding="utf-8"?>
<worksheet xmlns="http://schemas.openxmlformats.org/spreadsheetml/2006/main" xmlns:r="http://schemas.openxmlformats.org/officeDocument/2006/relationships">
  <sheetPr>
    <tabColor indexed="35"/>
  </sheetPr>
  <dimension ref="A1:S35"/>
  <sheetViews>
    <sheetView showGridLines="0" view="pageBreakPreview" zoomScaleNormal="75" zoomScaleSheetLayoutView="100" zoomScalePageLayoutView="0" workbookViewId="0" topLeftCell="A1">
      <selection activeCell="H13" sqref="H13"/>
    </sheetView>
  </sheetViews>
  <sheetFormatPr defaultColWidth="9.00390625" defaultRowHeight="12.75"/>
  <cols>
    <col min="1" max="1" width="3.875" style="40" customWidth="1"/>
    <col min="2" max="2" width="4.125" style="21" customWidth="1"/>
    <col min="3" max="3" width="35.00390625" style="17" customWidth="1"/>
    <col min="4" max="4" width="4.875" style="20" customWidth="1"/>
    <col min="5" max="8" width="22.75390625" style="17" customWidth="1"/>
    <col min="9" max="9" width="12.75390625" style="17" customWidth="1"/>
    <col min="10" max="16384" width="9.125" style="17" customWidth="1"/>
  </cols>
  <sheetData>
    <row r="1" spans="1:9" ht="27.75" customHeight="1">
      <c r="A1" s="240" t="s">
        <v>38</v>
      </c>
      <c r="B1" s="240"/>
      <c r="C1" s="240"/>
      <c r="D1" s="240"/>
      <c r="E1" s="240"/>
      <c r="F1" s="240"/>
      <c r="G1" s="240"/>
      <c r="H1" s="240"/>
      <c r="I1" s="122"/>
    </row>
    <row r="2" spans="1:12" ht="18.75">
      <c r="A2" s="234" t="s">
        <v>715</v>
      </c>
      <c r="B2" s="234"/>
      <c r="C2" s="234"/>
      <c r="D2" s="234"/>
      <c r="E2" s="234"/>
      <c r="F2" s="234"/>
      <c r="G2" s="234"/>
      <c r="H2" s="234"/>
      <c r="I2" s="123"/>
      <c r="J2" s="72"/>
      <c r="K2" s="72"/>
      <c r="L2" s="72"/>
    </row>
    <row r="3" spans="3:13" ht="15.75">
      <c r="C3" s="20"/>
      <c r="D3" s="22"/>
      <c r="G3" s="124"/>
      <c r="H3" s="24" t="s">
        <v>40</v>
      </c>
      <c r="I3" s="24"/>
      <c r="J3" s="24"/>
      <c r="K3" s="24"/>
      <c r="L3" s="24"/>
      <c r="M3" s="24"/>
    </row>
    <row r="4" spans="1:9" ht="15" customHeight="1">
      <c r="A4" s="125" t="s">
        <v>27</v>
      </c>
      <c r="B4" s="126">
        <v>2</v>
      </c>
      <c r="C4" s="127" t="s">
        <v>714</v>
      </c>
      <c r="D4" s="128"/>
      <c r="E4" s="128"/>
      <c r="F4" s="128"/>
      <c r="G4" s="129"/>
      <c r="H4" s="30"/>
      <c r="I4" s="128"/>
    </row>
    <row r="5" spans="1:9" ht="15" customHeight="1">
      <c r="A5" s="125"/>
      <c r="B5" s="130"/>
      <c r="C5" s="128"/>
      <c r="D5" s="236">
        <v>161</v>
      </c>
      <c r="E5" s="131" t="s">
        <v>343</v>
      </c>
      <c r="F5" s="128"/>
      <c r="G5" s="30"/>
      <c r="H5" s="30"/>
      <c r="I5" s="128"/>
    </row>
    <row r="6" spans="1:19" ht="15" customHeight="1">
      <c r="A6" s="125" t="s">
        <v>34</v>
      </c>
      <c r="B6" s="126">
        <v>25</v>
      </c>
      <c r="C6" s="132" t="s">
        <v>713</v>
      </c>
      <c r="D6" s="237"/>
      <c r="E6" s="36" t="s">
        <v>712</v>
      </c>
      <c r="F6" s="128"/>
      <c r="G6" s="128"/>
      <c r="H6" s="128"/>
      <c r="I6" s="128"/>
      <c r="K6" s="133"/>
      <c r="L6" s="133"/>
      <c r="M6" s="133"/>
      <c r="N6" s="133"/>
      <c r="O6" s="133"/>
      <c r="P6" s="133"/>
      <c r="Q6" s="133"/>
      <c r="R6" s="133"/>
      <c r="S6" s="133"/>
    </row>
    <row r="7" spans="1:19" ht="15" customHeight="1">
      <c r="A7" s="125"/>
      <c r="B7" s="130"/>
      <c r="C7" s="128"/>
      <c r="D7" s="134"/>
      <c r="E7" s="238">
        <v>169</v>
      </c>
      <c r="F7" s="135" t="s">
        <v>343</v>
      </c>
      <c r="G7" s="128"/>
      <c r="H7" s="128"/>
      <c r="I7" s="128"/>
      <c r="K7" s="133"/>
      <c r="L7" s="133"/>
      <c r="M7" s="133"/>
      <c r="N7" s="133"/>
      <c r="O7" s="133"/>
      <c r="P7" s="133"/>
      <c r="Q7" s="133"/>
      <c r="R7" s="133"/>
      <c r="S7" s="133"/>
    </row>
    <row r="8" spans="1:19" ht="15" customHeight="1">
      <c r="A8" s="125" t="s">
        <v>31</v>
      </c>
      <c r="B8" s="126">
        <v>14</v>
      </c>
      <c r="C8" s="132" t="s">
        <v>711</v>
      </c>
      <c r="D8" s="134"/>
      <c r="E8" s="238"/>
      <c r="F8" s="36" t="s">
        <v>710</v>
      </c>
      <c r="G8" s="136"/>
      <c r="H8" s="128"/>
      <c r="I8" s="128"/>
      <c r="K8" s="133"/>
      <c r="L8" s="133"/>
      <c r="M8" s="133"/>
      <c r="N8" s="133"/>
      <c r="O8" s="133"/>
      <c r="P8" s="133"/>
      <c r="Q8" s="133"/>
      <c r="R8" s="133"/>
      <c r="S8" s="133"/>
    </row>
    <row r="9" spans="1:19" ht="15" customHeight="1">
      <c r="A9" s="125"/>
      <c r="B9" s="130"/>
      <c r="C9" s="128"/>
      <c r="D9" s="236">
        <v>162</v>
      </c>
      <c r="E9" s="131" t="s">
        <v>365</v>
      </c>
      <c r="F9" s="137"/>
      <c r="G9" s="136"/>
      <c r="H9" s="128"/>
      <c r="I9" s="128"/>
      <c r="K9" s="133"/>
      <c r="L9" s="133"/>
      <c r="M9" s="133"/>
      <c r="N9" s="133"/>
      <c r="O9" s="133"/>
      <c r="P9" s="133"/>
      <c r="Q9" s="133"/>
      <c r="R9" s="133"/>
      <c r="S9" s="133"/>
    </row>
    <row r="10" spans="1:19" ht="15" customHeight="1">
      <c r="A10" s="125" t="s">
        <v>33</v>
      </c>
      <c r="B10" s="126">
        <v>28</v>
      </c>
      <c r="C10" s="138" t="s">
        <v>709</v>
      </c>
      <c r="D10" s="237"/>
      <c r="E10" s="42" t="s">
        <v>64</v>
      </c>
      <c r="F10" s="125"/>
      <c r="G10" s="136"/>
      <c r="H10" s="128"/>
      <c r="I10" s="128"/>
      <c r="K10" s="133"/>
      <c r="L10" s="133"/>
      <c r="M10" s="133"/>
      <c r="N10" s="133"/>
      <c r="O10" s="133"/>
      <c r="P10" s="133"/>
      <c r="Q10" s="133"/>
      <c r="R10" s="133"/>
      <c r="S10" s="133"/>
    </row>
    <row r="11" spans="1:19" ht="15" customHeight="1">
      <c r="A11" s="125"/>
      <c r="B11" s="130"/>
      <c r="C11" s="128"/>
      <c r="D11" s="134"/>
      <c r="E11" s="139"/>
      <c r="F11" s="238">
        <v>173</v>
      </c>
      <c r="G11" s="140" t="s">
        <v>343</v>
      </c>
      <c r="H11" s="128"/>
      <c r="I11" s="128"/>
      <c r="K11" s="133"/>
      <c r="L11" s="133"/>
      <c r="M11" s="133"/>
      <c r="N11" s="133"/>
      <c r="O11" s="133"/>
      <c r="P11" s="133"/>
      <c r="Q11" s="133"/>
      <c r="R11" s="133"/>
      <c r="S11" s="133"/>
    </row>
    <row r="12" spans="1:19" ht="15" customHeight="1">
      <c r="A12" s="125" t="s">
        <v>16</v>
      </c>
      <c r="B12" s="126">
        <v>7</v>
      </c>
      <c r="C12" s="138" t="s">
        <v>708</v>
      </c>
      <c r="D12" s="134"/>
      <c r="E12" s="139"/>
      <c r="F12" s="238"/>
      <c r="G12" s="141" t="s">
        <v>360</v>
      </c>
      <c r="H12" s="142"/>
      <c r="I12" s="128"/>
      <c r="K12" s="133"/>
      <c r="L12" s="133"/>
      <c r="M12" s="133"/>
      <c r="N12" s="133"/>
      <c r="O12" s="133"/>
      <c r="P12" s="133"/>
      <c r="Q12" s="133"/>
      <c r="R12" s="133"/>
      <c r="S12" s="133"/>
    </row>
    <row r="13" spans="1:19" ht="15" customHeight="1">
      <c r="A13" s="125"/>
      <c r="B13" s="130"/>
      <c r="C13" s="128"/>
      <c r="D13" s="236">
        <v>163</v>
      </c>
      <c r="E13" s="131" t="s">
        <v>504</v>
      </c>
      <c r="F13" s="125"/>
      <c r="G13" s="140"/>
      <c r="H13" s="142"/>
      <c r="I13" s="128"/>
      <c r="K13" s="133"/>
      <c r="L13" s="133"/>
      <c r="M13" s="133"/>
      <c r="N13" s="133"/>
      <c r="O13" s="133"/>
      <c r="P13" s="133"/>
      <c r="Q13" s="133"/>
      <c r="R13" s="133"/>
      <c r="S13" s="133"/>
    </row>
    <row r="14" spans="1:19" ht="15" customHeight="1">
      <c r="A14" s="125" t="s">
        <v>26</v>
      </c>
      <c r="B14" s="126">
        <v>16</v>
      </c>
      <c r="C14" s="132" t="s">
        <v>707</v>
      </c>
      <c r="D14" s="237"/>
      <c r="E14" s="36" t="s">
        <v>706</v>
      </c>
      <c r="F14" s="137"/>
      <c r="G14" s="140"/>
      <c r="H14" s="142"/>
      <c r="I14" s="128"/>
      <c r="K14" s="133"/>
      <c r="L14" s="133"/>
      <c r="M14" s="133"/>
      <c r="N14" s="133"/>
      <c r="O14" s="133"/>
      <c r="P14" s="133"/>
      <c r="Q14" s="133"/>
      <c r="R14" s="133"/>
      <c r="S14" s="133"/>
    </row>
    <row r="15" spans="1:19" ht="15" customHeight="1">
      <c r="A15" s="125"/>
      <c r="B15" s="130"/>
      <c r="C15" s="128"/>
      <c r="D15" s="134"/>
      <c r="E15" s="238">
        <v>170</v>
      </c>
      <c r="F15" s="143" t="s">
        <v>342</v>
      </c>
      <c r="G15" s="140"/>
      <c r="H15" s="142"/>
      <c r="I15" s="128"/>
      <c r="K15" s="133"/>
      <c r="L15" s="133"/>
      <c r="M15" s="133"/>
      <c r="N15" s="133"/>
      <c r="O15" s="133"/>
      <c r="P15" s="133"/>
      <c r="Q15" s="133"/>
      <c r="R15" s="133"/>
      <c r="S15" s="133"/>
    </row>
    <row r="16" spans="1:19" ht="15" customHeight="1">
      <c r="A16" s="125" t="s">
        <v>29</v>
      </c>
      <c r="B16" s="126">
        <v>23</v>
      </c>
      <c r="C16" s="132" t="s">
        <v>705</v>
      </c>
      <c r="D16" s="144"/>
      <c r="E16" s="238"/>
      <c r="F16" s="145" t="s">
        <v>704</v>
      </c>
      <c r="G16" s="146"/>
      <c r="H16" s="142"/>
      <c r="I16" s="128"/>
      <c r="K16" s="133"/>
      <c r="L16" s="133"/>
      <c r="M16" s="133"/>
      <c r="N16" s="133"/>
      <c r="O16" s="133"/>
      <c r="P16" s="133"/>
      <c r="Q16" s="133"/>
      <c r="R16" s="133"/>
      <c r="S16" s="133"/>
    </row>
    <row r="17" spans="1:19" ht="15" customHeight="1">
      <c r="A17" s="125"/>
      <c r="B17" s="130"/>
      <c r="C17" s="128"/>
      <c r="D17" s="236">
        <v>164</v>
      </c>
      <c r="E17" s="131" t="s">
        <v>342</v>
      </c>
      <c r="F17" s="147"/>
      <c r="G17" s="146"/>
      <c r="H17" s="142"/>
      <c r="I17" s="128"/>
      <c r="K17" s="133"/>
      <c r="L17" s="133"/>
      <c r="M17" s="133"/>
      <c r="N17" s="133"/>
      <c r="O17" s="133"/>
      <c r="P17" s="133"/>
      <c r="Q17" s="133"/>
      <c r="R17" s="133"/>
      <c r="S17" s="133"/>
    </row>
    <row r="18" spans="1:19" ht="15" customHeight="1">
      <c r="A18" s="125" t="s">
        <v>24</v>
      </c>
      <c r="B18" s="126">
        <v>6</v>
      </c>
      <c r="C18" s="127" t="s">
        <v>703</v>
      </c>
      <c r="D18" s="237"/>
      <c r="E18" s="42" t="s">
        <v>702</v>
      </c>
      <c r="F18" s="125"/>
      <c r="G18" s="146"/>
      <c r="H18" s="142"/>
      <c r="I18" s="128"/>
      <c r="K18" s="133"/>
      <c r="L18" s="133"/>
      <c r="M18" s="133"/>
      <c r="N18" s="133"/>
      <c r="O18" s="133"/>
      <c r="P18" s="133"/>
      <c r="Q18" s="133"/>
      <c r="R18" s="133"/>
      <c r="S18" s="133"/>
    </row>
    <row r="19" spans="1:19" ht="15" customHeight="1">
      <c r="A19" s="125"/>
      <c r="B19" s="130"/>
      <c r="C19" s="142"/>
      <c r="D19" s="148"/>
      <c r="E19" s="142"/>
      <c r="F19" s="149"/>
      <c r="G19" s="239">
        <v>175</v>
      </c>
      <c r="H19" s="151" t="s">
        <v>343</v>
      </c>
      <c r="I19" s="151"/>
      <c r="K19" s="133"/>
      <c r="L19" s="133"/>
      <c r="M19" s="133"/>
      <c r="N19" s="133"/>
      <c r="O19" s="133"/>
      <c r="P19" s="133"/>
      <c r="Q19" s="133"/>
      <c r="R19" s="133"/>
      <c r="S19" s="133"/>
    </row>
    <row r="20" spans="1:9" ht="15" customHeight="1">
      <c r="A20" s="125" t="s">
        <v>20</v>
      </c>
      <c r="B20" s="152">
        <v>5</v>
      </c>
      <c r="C20" s="142" t="s">
        <v>701</v>
      </c>
      <c r="D20" s="148"/>
      <c r="E20" s="150"/>
      <c r="F20" s="142"/>
      <c r="G20" s="239"/>
      <c r="H20" s="149" t="s">
        <v>700</v>
      </c>
      <c r="I20" s="125"/>
    </row>
    <row r="21" spans="1:9" ht="15" customHeight="1">
      <c r="A21" s="125"/>
      <c r="B21" s="130"/>
      <c r="C21" s="142"/>
      <c r="D21" s="241">
        <v>165</v>
      </c>
      <c r="E21" s="149" t="s">
        <v>438</v>
      </c>
      <c r="F21" s="142"/>
      <c r="G21" s="149"/>
      <c r="H21" s="142"/>
      <c r="I21" s="146"/>
    </row>
    <row r="22" spans="1:9" ht="15" customHeight="1">
      <c r="A22" s="125" t="s">
        <v>35</v>
      </c>
      <c r="B22" s="152">
        <v>42</v>
      </c>
      <c r="C22" s="142" t="s">
        <v>699</v>
      </c>
      <c r="D22" s="241"/>
      <c r="E22" s="39" t="s">
        <v>698</v>
      </c>
      <c r="F22" s="142"/>
      <c r="G22" s="149"/>
      <c r="H22" s="142"/>
      <c r="I22" s="146"/>
    </row>
    <row r="23" spans="1:9" ht="15" customHeight="1">
      <c r="A23" s="125"/>
      <c r="B23" s="130"/>
      <c r="C23" s="142"/>
      <c r="D23" s="153"/>
      <c r="E23" s="239">
        <v>171</v>
      </c>
      <c r="F23" s="149" t="s">
        <v>346</v>
      </c>
      <c r="G23" s="149"/>
      <c r="H23" s="142"/>
      <c r="I23" s="146"/>
    </row>
    <row r="24" spans="1:9" ht="15" customHeight="1">
      <c r="A24" s="125" t="s">
        <v>15</v>
      </c>
      <c r="B24" s="152">
        <v>11</v>
      </c>
      <c r="C24" s="142" t="s">
        <v>697</v>
      </c>
      <c r="D24" s="153"/>
      <c r="E24" s="239"/>
      <c r="F24" s="39" t="s">
        <v>696</v>
      </c>
      <c r="G24" s="142"/>
      <c r="H24" s="142"/>
      <c r="I24" s="146"/>
    </row>
    <row r="25" spans="1:9" ht="15" customHeight="1">
      <c r="A25" s="125"/>
      <c r="B25" s="130"/>
      <c r="C25" s="142"/>
      <c r="D25" s="241">
        <v>166</v>
      </c>
      <c r="E25" s="149" t="s">
        <v>346</v>
      </c>
      <c r="F25" s="142"/>
      <c r="G25" s="142"/>
      <c r="H25" s="142"/>
      <c r="I25" s="146"/>
    </row>
    <row r="26" spans="1:9" ht="15" customHeight="1">
      <c r="A26" s="125" t="s">
        <v>695</v>
      </c>
      <c r="B26" s="152">
        <v>9</v>
      </c>
      <c r="C26" s="142" t="s">
        <v>694</v>
      </c>
      <c r="D26" s="241"/>
      <c r="E26" s="39" t="s">
        <v>693</v>
      </c>
      <c r="F26" s="142"/>
      <c r="G26" s="142"/>
      <c r="H26" s="142"/>
      <c r="I26" s="146"/>
    </row>
    <row r="27" spans="1:9" ht="15" customHeight="1">
      <c r="A27" s="125"/>
      <c r="B27" s="130"/>
      <c r="C27" s="142"/>
      <c r="D27" s="153"/>
      <c r="E27" s="149"/>
      <c r="F27" s="239">
        <v>174</v>
      </c>
      <c r="G27" s="149" t="s">
        <v>525</v>
      </c>
      <c r="H27" s="142"/>
      <c r="I27" s="146"/>
    </row>
    <row r="28" spans="1:9" ht="15" customHeight="1">
      <c r="A28" s="125" t="s">
        <v>692</v>
      </c>
      <c r="B28" s="152">
        <v>8</v>
      </c>
      <c r="C28" s="142" t="s">
        <v>691</v>
      </c>
      <c r="D28" s="148"/>
      <c r="E28" s="142"/>
      <c r="F28" s="239"/>
      <c r="G28" s="39" t="s">
        <v>690</v>
      </c>
      <c r="H28" s="151"/>
      <c r="I28" s="146"/>
    </row>
    <row r="29" spans="1:9" ht="15" customHeight="1">
      <c r="A29" s="125"/>
      <c r="B29" s="130"/>
      <c r="C29" s="142"/>
      <c r="D29" s="241">
        <v>167</v>
      </c>
      <c r="E29" s="149" t="s">
        <v>436</v>
      </c>
      <c r="F29" s="150"/>
      <c r="G29" s="142"/>
      <c r="H29" s="149"/>
      <c r="I29" s="146"/>
    </row>
    <row r="30" spans="1:9" ht="15" customHeight="1">
      <c r="A30" s="125" t="s">
        <v>689</v>
      </c>
      <c r="B30" s="152">
        <v>3</v>
      </c>
      <c r="C30" s="142" t="s">
        <v>688</v>
      </c>
      <c r="D30" s="241"/>
      <c r="E30" s="39" t="s">
        <v>687</v>
      </c>
      <c r="F30" s="150"/>
      <c r="G30" s="142"/>
      <c r="H30" s="149"/>
      <c r="I30" s="146"/>
    </row>
    <row r="31" spans="1:9" ht="15" customHeight="1">
      <c r="A31" s="125"/>
      <c r="B31" s="130"/>
      <c r="C31" s="142"/>
      <c r="D31" s="148"/>
      <c r="E31" s="239">
        <v>172</v>
      </c>
      <c r="F31" s="149" t="s">
        <v>525</v>
      </c>
      <c r="G31" s="142"/>
      <c r="H31" s="149"/>
      <c r="I31" s="146"/>
    </row>
    <row r="32" spans="1:9" ht="15" customHeight="1">
      <c r="A32" s="125" t="s">
        <v>686</v>
      </c>
      <c r="B32" s="152">
        <v>22</v>
      </c>
      <c r="C32" s="142" t="s">
        <v>685</v>
      </c>
      <c r="D32" s="148"/>
      <c r="E32" s="239"/>
      <c r="F32" s="39" t="s">
        <v>684</v>
      </c>
      <c r="G32" s="142"/>
      <c r="H32" s="30"/>
      <c r="I32" s="146"/>
    </row>
    <row r="33" spans="1:9" ht="15" customHeight="1">
      <c r="A33" s="125"/>
      <c r="B33" s="130"/>
      <c r="C33" s="142"/>
      <c r="D33" s="241">
        <v>168</v>
      </c>
      <c r="E33" s="149" t="s">
        <v>525</v>
      </c>
      <c r="F33" s="150"/>
      <c r="G33" s="142"/>
      <c r="H33" s="149"/>
      <c r="I33" s="146"/>
    </row>
    <row r="34" spans="1:9" ht="15" customHeight="1">
      <c r="A34" s="125" t="s">
        <v>683</v>
      </c>
      <c r="B34" s="152">
        <v>4</v>
      </c>
      <c r="C34" s="142" t="s">
        <v>682</v>
      </c>
      <c r="D34" s="241"/>
      <c r="E34" s="39" t="s">
        <v>681</v>
      </c>
      <c r="F34" s="150"/>
      <c r="G34" s="142"/>
      <c r="H34" s="149"/>
      <c r="I34" s="146"/>
    </row>
    <row r="35" spans="1:9" ht="15.75">
      <c r="A35" s="135"/>
      <c r="B35" s="130"/>
      <c r="C35" s="128"/>
      <c r="D35" s="128"/>
      <c r="E35" s="128"/>
      <c r="F35" s="128"/>
      <c r="G35" s="128"/>
      <c r="H35" s="128"/>
      <c r="I35" s="128"/>
    </row>
  </sheetData>
  <sheetProtection password="CF48" sheet="1" objects="1" scenarios="1" insertColumns="0" insertRows="0" deleteColumns="0" deleteRows="0"/>
  <mergeCells count="17">
    <mergeCell ref="D9:D10"/>
    <mergeCell ref="E7:E8"/>
    <mergeCell ref="A2:H2"/>
    <mergeCell ref="E23:E24"/>
    <mergeCell ref="E15:E16"/>
    <mergeCell ref="F11:F12"/>
    <mergeCell ref="G19:G20"/>
    <mergeCell ref="A1:H1"/>
    <mergeCell ref="D5:D6"/>
    <mergeCell ref="D33:D34"/>
    <mergeCell ref="D29:D30"/>
    <mergeCell ref="D25:D26"/>
    <mergeCell ref="D21:D22"/>
    <mergeCell ref="F27:F28"/>
    <mergeCell ref="D17:D18"/>
    <mergeCell ref="D13:D14"/>
    <mergeCell ref="E31:E32"/>
  </mergeCells>
  <conditionalFormatting sqref="B20 B22 B24 B26 B28 B30 B32 B34">
    <cfRule type="expression" priority="14" dxfId="83" stopIfTrue="1">
      <formula>$A$20="9"</formula>
    </cfRule>
  </conditionalFormatting>
  <conditionalFormatting sqref="C20 C34">
    <cfRule type="expression" priority="13" dxfId="612" stopIfTrue="1">
      <formula>$A$20="9"</formula>
    </cfRule>
  </conditionalFormatting>
  <conditionalFormatting sqref="C22 C24 C30 C32 E21 E29">
    <cfRule type="expression" priority="12" dxfId="595" stopIfTrue="1">
      <formula>$A$20="9"</formula>
    </cfRule>
  </conditionalFormatting>
  <conditionalFormatting sqref="C26 C28">
    <cfRule type="expression" priority="11" dxfId="613" stopIfTrue="1">
      <formula>$A$20="9"</formula>
    </cfRule>
  </conditionalFormatting>
  <conditionalFormatting sqref="D21:D22 D25:D26 D29:D30 D33:D34">
    <cfRule type="expression" priority="10" dxfId="614" stopIfTrue="1">
      <formula>$A$20="9"</formula>
    </cfRule>
  </conditionalFormatting>
  <conditionalFormatting sqref="E22 E30:F30 F25:F29 G12:G26">
    <cfRule type="expression" priority="9" dxfId="593" stopIfTrue="1">
      <formula>$A$20="9"</formula>
    </cfRule>
  </conditionalFormatting>
  <conditionalFormatting sqref="E25 E33 G27">
    <cfRule type="expression" priority="8" dxfId="596" stopIfTrue="1">
      <formula>$A$20="9"</formula>
    </cfRule>
  </conditionalFormatting>
  <conditionalFormatting sqref="F23">
    <cfRule type="expression" priority="7" dxfId="598" stopIfTrue="1">
      <formula>$A$20="9"</formula>
    </cfRule>
  </conditionalFormatting>
  <conditionalFormatting sqref="F24">
    <cfRule type="expression" priority="6" dxfId="615" stopIfTrue="1">
      <formula>$A$20="9"</formula>
    </cfRule>
  </conditionalFormatting>
  <conditionalFormatting sqref="F32">
    <cfRule type="expression" priority="5" dxfId="616" stopIfTrue="1">
      <formula>$A$20="9"</formula>
    </cfRule>
  </conditionalFormatting>
  <conditionalFormatting sqref="F31">
    <cfRule type="expression" priority="4" dxfId="617" stopIfTrue="1">
      <formula>$A$20="9"</formula>
    </cfRule>
  </conditionalFormatting>
  <conditionalFormatting sqref="H19">
    <cfRule type="expression" priority="3" dxfId="599" stopIfTrue="1">
      <formula>$A$20="9"</formula>
    </cfRule>
  </conditionalFormatting>
  <conditionalFormatting sqref="G11">
    <cfRule type="expression" priority="1" dxfId="595" stopIfTrue="1">
      <formula>$A$20="9"</formula>
    </cfRule>
    <cfRule type="expression" priority="2" dxfId="599"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5.xml><?xml version="1.0" encoding="utf-8"?>
<worksheet xmlns="http://schemas.openxmlformats.org/spreadsheetml/2006/main" xmlns:r="http://schemas.openxmlformats.org/officeDocument/2006/relationships">
  <sheetPr>
    <tabColor indexed="52"/>
  </sheetPr>
  <dimension ref="A1:M151"/>
  <sheetViews>
    <sheetView showGridLines="0" view="pageBreakPreview" zoomScaleNormal="75" zoomScaleSheetLayoutView="100" zoomScalePageLayoutView="0" workbookViewId="0" topLeftCell="A1">
      <selection activeCell="E29" sqref="E29"/>
    </sheetView>
  </sheetViews>
  <sheetFormatPr defaultColWidth="9.00390625" defaultRowHeight="12.75"/>
  <cols>
    <col min="1" max="1" width="4.875" style="40" customWidth="1"/>
    <col min="2" max="2" width="4.125" style="21" customWidth="1"/>
    <col min="3" max="3" width="32.625" style="17" customWidth="1"/>
    <col min="4" max="4" width="5.125" style="20" customWidth="1"/>
    <col min="5" max="7" width="15.75390625" style="17" customWidth="1"/>
    <col min="8" max="8" width="17.00390625" style="23" customWidth="1"/>
    <col min="9" max="9" width="0.12890625" style="17" customWidth="1"/>
    <col min="10" max="16384" width="9.125" style="17" customWidth="1"/>
  </cols>
  <sheetData>
    <row r="1" spans="1:11" ht="22.5" customHeight="1">
      <c r="A1" s="178" t="s">
        <v>38</v>
      </c>
      <c r="B1" s="178"/>
      <c r="C1" s="178"/>
      <c r="D1" s="178"/>
      <c r="E1" s="178"/>
      <c r="F1" s="178"/>
      <c r="G1" s="178"/>
      <c r="H1" s="178"/>
      <c r="K1" s="18"/>
    </row>
    <row r="2" spans="1:8" ht="17.25" customHeight="1">
      <c r="A2" s="234" t="s">
        <v>550</v>
      </c>
      <c r="B2" s="234"/>
      <c r="C2" s="234"/>
      <c r="D2" s="234"/>
      <c r="E2" s="234"/>
      <c r="F2" s="234"/>
      <c r="G2" s="234"/>
      <c r="H2" s="234"/>
    </row>
    <row r="3" spans="3:8" ht="13.5" customHeight="1">
      <c r="C3" s="20"/>
      <c r="D3" s="22"/>
      <c r="G3" s="184" t="s">
        <v>40</v>
      </c>
      <c r="H3" s="184"/>
    </row>
    <row r="4" spans="1:10" ht="12.75" customHeight="1">
      <c r="A4" s="54">
        <v>1</v>
      </c>
      <c r="B4" s="27">
        <v>24</v>
      </c>
      <c r="C4" s="28" t="s">
        <v>680</v>
      </c>
      <c r="E4" s="20"/>
      <c r="F4" s="20"/>
      <c r="G4" s="34"/>
      <c r="H4" s="154"/>
      <c r="J4" s="18"/>
    </row>
    <row r="5" spans="1:10" ht="12.75" customHeight="1">
      <c r="A5" s="54"/>
      <c r="C5" s="20"/>
      <c r="D5" s="181">
        <v>177</v>
      </c>
      <c r="E5" s="32" t="s">
        <v>420</v>
      </c>
      <c r="F5" s="20"/>
      <c r="G5" s="34"/>
      <c r="H5" s="155"/>
      <c r="J5" s="18"/>
    </row>
    <row r="6" spans="1:8" ht="12.75" customHeight="1">
      <c r="A6" s="54">
        <v>2</v>
      </c>
      <c r="B6" s="27" t="s">
        <v>44</v>
      </c>
      <c r="C6" s="35" t="s">
        <v>45</v>
      </c>
      <c r="D6" s="182"/>
      <c r="E6" s="36" t="s">
        <v>44</v>
      </c>
      <c r="F6" s="20"/>
      <c r="G6" s="20"/>
      <c r="H6" s="33"/>
    </row>
    <row r="7" spans="1:8" ht="12.75" customHeight="1">
      <c r="A7" s="54"/>
      <c r="C7" s="20"/>
      <c r="D7" s="38"/>
      <c r="E7" s="183">
        <v>241</v>
      </c>
      <c r="F7" s="40" t="s">
        <v>420</v>
      </c>
      <c r="G7" s="20"/>
      <c r="H7" s="33"/>
    </row>
    <row r="8" spans="1:8" ht="12.75" customHeight="1">
      <c r="A8" s="54">
        <v>3</v>
      </c>
      <c r="B8" s="27">
        <v>187</v>
      </c>
      <c r="C8" s="35" t="s">
        <v>679</v>
      </c>
      <c r="D8" s="38"/>
      <c r="E8" s="183"/>
      <c r="F8" s="36" t="s">
        <v>678</v>
      </c>
      <c r="G8" s="53"/>
      <c r="H8" s="33"/>
    </row>
    <row r="9" spans="1:8" ht="12.75" customHeight="1">
      <c r="A9" s="54"/>
      <c r="C9" s="20"/>
      <c r="D9" s="181">
        <v>178</v>
      </c>
      <c r="E9" s="32" t="s">
        <v>532</v>
      </c>
      <c r="F9" s="141"/>
      <c r="G9" s="53"/>
      <c r="H9" s="33"/>
    </row>
    <row r="10" spans="1:8" ht="12.75" customHeight="1">
      <c r="A10" s="54">
        <v>4</v>
      </c>
      <c r="B10" s="27">
        <v>99</v>
      </c>
      <c r="C10" s="35" t="s">
        <v>677</v>
      </c>
      <c r="D10" s="182"/>
      <c r="E10" s="42" t="s">
        <v>676</v>
      </c>
      <c r="F10" s="54"/>
      <c r="G10" s="53"/>
      <c r="H10" s="33"/>
    </row>
    <row r="11" spans="1:8" ht="12.75" customHeight="1">
      <c r="A11" s="54"/>
      <c r="C11" s="20"/>
      <c r="D11" s="38"/>
      <c r="E11" s="43"/>
      <c r="F11" s="183">
        <v>273</v>
      </c>
      <c r="G11" s="141" t="s">
        <v>420</v>
      </c>
      <c r="H11" s="33"/>
    </row>
    <row r="12" spans="1:8" ht="12.75" customHeight="1">
      <c r="A12" s="54">
        <v>5</v>
      </c>
      <c r="B12" s="27">
        <v>185</v>
      </c>
      <c r="C12" s="35" t="s">
        <v>675</v>
      </c>
      <c r="D12" s="38"/>
      <c r="E12" s="43"/>
      <c r="F12" s="183"/>
      <c r="G12" s="145" t="s">
        <v>674</v>
      </c>
      <c r="H12" s="37"/>
    </row>
    <row r="13" spans="1:8" ht="12.75" customHeight="1">
      <c r="A13" s="54"/>
      <c r="C13" s="20"/>
      <c r="D13" s="181">
        <v>179</v>
      </c>
      <c r="E13" s="32" t="s">
        <v>539</v>
      </c>
      <c r="F13" s="54"/>
      <c r="G13" s="61"/>
      <c r="H13" s="37"/>
    </row>
    <row r="14" spans="1:8" ht="12.75" customHeight="1">
      <c r="A14" s="54">
        <v>6</v>
      </c>
      <c r="B14" s="27">
        <v>172</v>
      </c>
      <c r="C14" s="35" t="s">
        <v>673</v>
      </c>
      <c r="D14" s="182"/>
      <c r="E14" s="36" t="s">
        <v>672</v>
      </c>
      <c r="F14" s="141"/>
      <c r="G14" s="61"/>
      <c r="H14" s="37"/>
    </row>
    <row r="15" spans="1:13" ht="12.75" customHeight="1">
      <c r="A15" s="54"/>
      <c r="C15" s="20"/>
      <c r="D15" s="38"/>
      <c r="E15" s="183">
        <v>242</v>
      </c>
      <c r="F15" s="41" t="s">
        <v>539</v>
      </c>
      <c r="G15" s="61"/>
      <c r="H15" s="37"/>
      <c r="M15" s="156"/>
    </row>
    <row r="16" spans="1:8" ht="12.75" customHeight="1">
      <c r="A16" s="54">
        <v>7</v>
      </c>
      <c r="B16" s="27">
        <v>62</v>
      </c>
      <c r="C16" s="35" t="s">
        <v>671</v>
      </c>
      <c r="D16" s="45"/>
      <c r="E16" s="183"/>
      <c r="F16" s="145" t="s">
        <v>670</v>
      </c>
      <c r="G16" s="26"/>
      <c r="H16" s="37"/>
    </row>
    <row r="17" spans="1:8" ht="12.75" customHeight="1">
      <c r="A17" s="54"/>
      <c r="B17" s="21" t="s">
        <v>37</v>
      </c>
      <c r="C17" s="50"/>
      <c r="D17" s="181">
        <v>180</v>
      </c>
      <c r="E17" s="32" t="s">
        <v>669</v>
      </c>
      <c r="F17" s="157"/>
      <c r="G17" s="26"/>
      <c r="H17" s="37"/>
    </row>
    <row r="18" spans="1:8" ht="12.75" customHeight="1">
      <c r="A18" s="54">
        <v>8</v>
      </c>
      <c r="B18" s="27">
        <v>94</v>
      </c>
      <c r="C18" s="35" t="s">
        <v>668</v>
      </c>
      <c r="D18" s="182"/>
      <c r="E18" s="42" t="s">
        <v>667</v>
      </c>
      <c r="F18" s="54"/>
      <c r="G18" s="26"/>
      <c r="H18" s="37"/>
    </row>
    <row r="19" spans="1:8" ht="12.75" customHeight="1">
      <c r="A19" s="54"/>
      <c r="C19" s="26"/>
      <c r="D19" s="49"/>
      <c r="E19" s="67"/>
      <c r="F19" s="54"/>
      <c r="G19" s="243">
        <v>289</v>
      </c>
      <c r="H19" s="39" t="s">
        <v>659</v>
      </c>
    </row>
    <row r="20" spans="1:9" ht="12.75" customHeight="1">
      <c r="A20" s="54">
        <v>9</v>
      </c>
      <c r="B20" s="65">
        <v>189</v>
      </c>
      <c r="C20" s="26" t="s">
        <v>666</v>
      </c>
      <c r="D20" s="49"/>
      <c r="E20" s="43"/>
      <c r="F20" s="67"/>
      <c r="G20" s="243"/>
      <c r="H20" s="39" t="s">
        <v>665</v>
      </c>
      <c r="I20" s="67"/>
    </row>
    <row r="21" spans="1:9" ht="12.75" customHeight="1">
      <c r="A21" s="54"/>
      <c r="C21" s="26"/>
      <c r="D21" s="244">
        <v>181</v>
      </c>
      <c r="E21" s="54" t="s">
        <v>494</v>
      </c>
      <c r="F21" s="26"/>
      <c r="G21" s="39"/>
      <c r="H21" s="37"/>
      <c r="I21" s="67"/>
    </row>
    <row r="22" spans="1:9" ht="12.75" customHeight="1">
      <c r="A22" s="54">
        <v>10</v>
      </c>
      <c r="B22" s="65">
        <v>86</v>
      </c>
      <c r="C22" s="26" t="s">
        <v>664</v>
      </c>
      <c r="D22" s="244"/>
      <c r="E22" s="54" t="s">
        <v>663</v>
      </c>
      <c r="F22" s="26"/>
      <c r="G22" s="39"/>
      <c r="H22" s="37"/>
      <c r="I22" s="67"/>
    </row>
    <row r="23" spans="1:9" ht="12.75" customHeight="1">
      <c r="A23" s="54"/>
      <c r="C23" s="26"/>
      <c r="D23" s="51"/>
      <c r="E23" s="243">
        <v>243</v>
      </c>
      <c r="F23" s="54" t="s">
        <v>659</v>
      </c>
      <c r="G23" s="39"/>
      <c r="H23" s="37"/>
      <c r="I23" s="67"/>
    </row>
    <row r="24" spans="1:9" ht="12.75" customHeight="1">
      <c r="A24" s="54">
        <v>11</v>
      </c>
      <c r="B24" s="65">
        <v>93</v>
      </c>
      <c r="C24" s="26" t="s">
        <v>662</v>
      </c>
      <c r="D24" s="51"/>
      <c r="E24" s="243"/>
      <c r="F24" s="54" t="s">
        <v>661</v>
      </c>
      <c r="G24" s="26"/>
      <c r="H24" s="37"/>
      <c r="I24" s="67"/>
    </row>
    <row r="25" spans="1:9" ht="12.75" customHeight="1">
      <c r="A25" s="54"/>
      <c r="C25" s="26"/>
      <c r="D25" s="244">
        <v>182</v>
      </c>
      <c r="E25" s="54" t="s">
        <v>659</v>
      </c>
      <c r="F25" s="26"/>
      <c r="G25" s="26"/>
      <c r="H25" s="37"/>
      <c r="I25" s="67"/>
    </row>
    <row r="26" spans="1:9" ht="12.75" customHeight="1">
      <c r="A26" s="54">
        <v>12</v>
      </c>
      <c r="B26" s="65">
        <v>97</v>
      </c>
      <c r="C26" s="26" t="s">
        <v>660</v>
      </c>
      <c r="D26" s="244"/>
      <c r="E26" s="54" t="s">
        <v>577</v>
      </c>
      <c r="F26" s="26"/>
      <c r="G26" s="26"/>
      <c r="H26" s="37"/>
      <c r="I26" s="67"/>
    </row>
    <row r="27" spans="1:9" ht="12.75" customHeight="1">
      <c r="A27" s="54"/>
      <c r="C27" s="26"/>
      <c r="D27" s="51"/>
      <c r="E27" s="54"/>
      <c r="F27" s="243">
        <v>274</v>
      </c>
      <c r="G27" s="54" t="s">
        <v>659</v>
      </c>
      <c r="H27" s="37"/>
      <c r="I27" s="67"/>
    </row>
    <row r="28" spans="1:9" ht="12.75" customHeight="1">
      <c r="A28" s="54">
        <v>13</v>
      </c>
      <c r="B28" s="65">
        <v>179</v>
      </c>
      <c r="C28" s="26" t="s">
        <v>658</v>
      </c>
      <c r="D28" s="49"/>
      <c r="E28" s="26"/>
      <c r="F28" s="243"/>
      <c r="G28" s="54" t="s">
        <v>657</v>
      </c>
      <c r="H28" s="48"/>
      <c r="I28" s="67"/>
    </row>
    <row r="29" spans="1:9" ht="12.75" customHeight="1">
      <c r="A29" s="54"/>
      <c r="C29" s="67"/>
      <c r="D29" s="244">
        <v>183</v>
      </c>
      <c r="E29" s="54" t="s">
        <v>656</v>
      </c>
      <c r="F29" s="43"/>
      <c r="G29" s="26"/>
      <c r="H29" s="39"/>
      <c r="I29" s="67"/>
    </row>
    <row r="30" spans="1:9" ht="12.75" customHeight="1">
      <c r="A30" s="54">
        <v>14</v>
      </c>
      <c r="B30" s="65">
        <v>183</v>
      </c>
      <c r="C30" s="26" t="s">
        <v>655</v>
      </c>
      <c r="D30" s="244"/>
      <c r="E30" s="54" t="s">
        <v>147</v>
      </c>
      <c r="F30" s="43"/>
      <c r="G30" s="26"/>
      <c r="H30" s="39"/>
      <c r="I30" s="67"/>
    </row>
    <row r="31" spans="1:9" ht="12.75" customHeight="1">
      <c r="A31" s="54"/>
      <c r="C31" s="26"/>
      <c r="D31" s="49"/>
      <c r="E31" s="243">
        <v>244</v>
      </c>
      <c r="F31" s="54" t="s">
        <v>515</v>
      </c>
      <c r="G31" s="26"/>
      <c r="H31" s="39"/>
      <c r="I31" s="67"/>
    </row>
    <row r="32" spans="1:9" ht="12.75" customHeight="1">
      <c r="A32" s="54">
        <v>15</v>
      </c>
      <c r="B32" s="65">
        <v>174</v>
      </c>
      <c r="C32" s="26" t="s">
        <v>654</v>
      </c>
      <c r="D32" s="49"/>
      <c r="E32" s="243"/>
      <c r="F32" s="54" t="s">
        <v>653</v>
      </c>
      <c r="G32" s="26"/>
      <c r="H32" s="58"/>
      <c r="I32" s="67"/>
    </row>
    <row r="33" spans="1:9" ht="12.75" customHeight="1">
      <c r="A33" s="54"/>
      <c r="C33" s="26"/>
      <c r="D33" s="244">
        <v>184</v>
      </c>
      <c r="E33" s="54" t="s">
        <v>515</v>
      </c>
      <c r="F33" s="43"/>
      <c r="G33" s="26"/>
      <c r="H33" s="39"/>
      <c r="I33" s="67"/>
    </row>
    <row r="34" spans="1:9" ht="12.75" customHeight="1">
      <c r="A34" s="54">
        <v>16</v>
      </c>
      <c r="B34" s="65">
        <v>41</v>
      </c>
      <c r="C34" s="37" t="s">
        <v>652</v>
      </c>
      <c r="D34" s="244"/>
      <c r="E34" s="54" t="s">
        <v>651</v>
      </c>
      <c r="F34" s="43"/>
      <c r="G34" s="26"/>
      <c r="H34" s="39"/>
      <c r="I34" s="67"/>
    </row>
    <row r="35" spans="1:9" ht="15.75" customHeight="1">
      <c r="A35" s="54"/>
      <c r="B35" s="26"/>
      <c r="C35" s="23"/>
      <c r="D35" s="23"/>
      <c r="E35" s="23"/>
      <c r="F35" s="44"/>
      <c r="G35" s="247">
        <v>297</v>
      </c>
      <c r="H35" s="158" t="s">
        <v>354</v>
      </c>
      <c r="I35" s="67"/>
    </row>
    <row r="36" spans="1:9" ht="12.75" customHeight="1">
      <c r="A36" s="54">
        <v>17</v>
      </c>
      <c r="B36" s="65">
        <v>43</v>
      </c>
      <c r="C36" s="37" t="s">
        <v>650</v>
      </c>
      <c r="D36" s="159"/>
      <c r="E36" s="23"/>
      <c r="F36" s="46"/>
      <c r="G36" s="247"/>
      <c r="H36" s="160" t="s">
        <v>443</v>
      </c>
      <c r="I36" s="67"/>
    </row>
    <row r="37" spans="1:9" ht="12.75" customHeight="1">
      <c r="A37" s="54"/>
      <c r="B37" s="26"/>
      <c r="C37" s="46"/>
      <c r="D37" s="245">
        <v>185</v>
      </c>
      <c r="E37" s="39" t="s">
        <v>354</v>
      </c>
      <c r="F37" s="46"/>
      <c r="G37" s="39"/>
      <c r="H37" s="39"/>
      <c r="I37" s="67"/>
    </row>
    <row r="38" spans="1:9" ht="12.75" customHeight="1">
      <c r="A38" s="54">
        <v>18</v>
      </c>
      <c r="B38" s="48">
        <v>173</v>
      </c>
      <c r="C38" s="37" t="s">
        <v>649</v>
      </c>
      <c r="D38" s="245"/>
      <c r="E38" s="39" t="s">
        <v>648</v>
      </c>
      <c r="F38" s="44"/>
      <c r="G38" s="39"/>
      <c r="H38" s="39"/>
      <c r="I38" s="67"/>
    </row>
    <row r="39" spans="1:9" ht="12.75" customHeight="1">
      <c r="A39" s="54"/>
      <c r="B39" s="26"/>
      <c r="C39" s="46"/>
      <c r="D39" s="46"/>
      <c r="E39" s="180">
        <v>245</v>
      </c>
      <c r="F39" s="39" t="s">
        <v>354</v>
      </c>
      <c r="G39" s="39"/>
      <c r="H39" s="39"/>
      <c r="I39" s="67"/>
    </row>
    <row r="40" spans="1:9" ht="12.75" customHeight="1">
      <c r="A40" s="54">
        <v>19</v>
      </c>
      <c r="B40" s="48">
        <v>146</v>
      </c>
      <c r="C40" s="37" t="s">
        <v>647</v>
      </c>
      <c r="D40" s="161"/>
      <c r="E40" s="180"/>
      <c r="F40" s="39" t="s">
        <v>646</v>
      </c>
      <c r="G40" s="39"/>
      <c r="H40" s="39"/>
      <c r="I40" s="67"/>
    </row>
    <row r="41" spans="1:9" ht="12.75" customHeight="1">
      <c r="A41" s="54"/>
      <c r="B41" s="26"/>
      <c r="C41" s="37"/>
      <c r="D41" s="245">
        <v>186</v>
      </c>
      <c r="E41" s="39" t="s">
        <v>645</v>
      </c>
      <c r="F41" s="44"/>
      <c r="G41" s="39"/>
      <c r="H41" s="39"/>
      <c r="I41" s="67"/>
    </row>
    <row r="42" spans="1:9" ht="12.75" customHeight="1">
      <c r="A42" s="54">
        <v>20</v>
      </c>
      <c r="B42" s="48">
        <v>160</v>
      </c>
      <c r="C42" s="37" t="s">
        <v>644</v>
      </c>
      <c r="D42" s="245"/>
      <c r="E42" s="39" t="s">
        <v>643</v>
      </c>
      <c r="F42" s="44"/>
      <c r="G42" s="39"/>
      <c r="H42" s="39"/>
      <c r="I42" s="67"/>
    </row>
    <row r="43" spans="1:9" ht="12.75" customHeight="1">
      <c r="A43" s="54"/>
      <c r="B43" s="26"/>
      <c r="C43" s="37"/>
      <c r="D43" s="161"/>
      <c r="E43" s="37"/>
      <c r="F43" s="180">
        <v>275</v>
      </c>
      <c r="G43" s="39" t="s">
        <v>354</v>
      </c>
      <c r="H43" s="39"/>
      <c r="I43" s="67"/>
    </row>
    <row r="44" spans="1:9" ht="12.75" customHeight="1">
      <c r="A44" s="54">
        <v>21</v>
      </c>
      <c r="B44" s="48">
        <v>60</v>
      </c>
      <c r="C44" s="37" t="s">
        <v>642</v>
      </c>
      <c r="D44" s="161"/>
      <c r="E44" s="37"/>
      <c r="F44" s="180"/>
      <c r="G44" s="39" t="s">
        <v>641</v>
      </c>
      <c r="H44" s="39"/>
      <c r="I44" s="67"/>
    </row>
    <row r="45" spans="1:9" ht="12.75" customHeight="1">
      <c r="A45" s="54"/>
      <c r="B45" s="26"/>
      <c r="C45" s="37"/>
      <c r="D45" s="245">
        <v>187</v>
      </c>
      <c r="E45" s="39" t="s">
        <v>392</v>
      </c>
      <c r="F45" s="44"/>
      <c r="G45" s="39"/>
      <c r="H45" s="39"/>
      <c r="I45" s="67"/>
    </row>
    <row r="46" spans="1:9" ht="12.75" customHeight="1">
      <c r="A46" s="54">
        <v>22</v>
      </c>
      <c r="B46" s="48">
        <v>178</v>
      </c>
      <c r="C46" s="37" t="s">
        <v>640</v>
      </c>
      <c r="D46" s="245"/>
      <c r="E46" s="39" t="s">
        <v>639</v>
      </c>
      <c r="F46" s="44"/>
      <c r="G46" s="39"/>
      <c r="H46" s="39"/>
      <c r="I46" s="67"/>
    </row>
    <row r="47" spans="1:9" ht="12.75" customHeight="1">
      <c r="A47" s="54"/>
      <c r="B47" s="26"/>
      <c r="C47" s="37"/>
      <c r="D47" s="161"/>
      <c r="E47" s="180">
        <v>246</v>
      </c>
      <c r="F47" s="39" t="s">
        <v>378</v>
      </c>
      <c r="G47" s="39"/>
      <c r="H47" s="39"/>
      <c r="I47" s="67"/>
    </row>
    <row r="48" spans="1:9" ht="12.75" customHeight="1">
      <c r="A48" s="54">
        <v>23</v>
      </c>
      <c r="B48" s="48">
        <v>193</v>
      </c>
      <c r="C48" s="37" t="s">
        <v>638</v>
      </c>
      <c r="D48" s="161"/>
      <c r="E48" s="180"/>
      <c r="F48" s="39" t="s">
        <v>637</v>
      </c>
      <c r="G48" s="39"/>
      <c r="H48" s="39"/>
      <c r="I48" s="67"/>
    </row>
    <row r="49" spans="1:9" ht="12.75" customHeight="1">
      <c r="A49" s="54"/>
      <c r="B49" s="26"/>
      <c r="C49" s="37"/>
      <c r="D49" s="245">
        <v>188</v>
      </c>
      <c r="E49" s="39" t="s">
        <v>378</v>
      </c>
      <c r="F49" s="44"/>
      <c r="G49" s="39"/>
      <c r="H49" s="39"/>
      <c r="I49" s="67"/>
    </row>
    <row r="50" spans="1:9" ht="12.75" customHeight="1">
      <c r="A50" s="54">
        <v>24</v>
      </c>
      <c r="B50" s="48">
        <v>73</v>
      </c>
      <c r="C50" s="37" t="s">
        <v>636</v>
      </c>
      <c r="D50" s="245"/>
      <c r="E50" s="39" t="s">
        <v>635</v>
      </c>
      <c r="F50" s="44"/>
      <c r="G50" s="39"/>
      <c r="H50" s="39"/>
      <c r="I50" s="67"/>
    </row>
    <row r="51" spans="1:9" ht="12.75" customHeight="1">
      <c r="A51" s="54"/>
      <c r="B51" s="26"/>
      <c r="C51" s="37"/>
      <c r="D51" s="161"/>
      <c r="E51" s="37"/>
      <c r="F51" s="44"/>
      <c r="G51" s="180">
        <v>290</v>
      </c>
      <c r="H51" s="39" t="s">
        <v>354</v>
      </c>
      <c r="I51" s="67"/>
    </row>
    <row r="52" spans="1:8" ht="12.75" customHeight="1">
      <c r="A52" s="54">
        <v>25</v>
      </c>
      <c r="B52" s="48">
        <v>177</v>
      </c>
      <c r="C52" s="37" t="s">
        <v>634</v>
      </c>
      <c r="D52" s="161"/>
      <c r="E52" s="37"/>
      <c r="F52" s="44"/>
      <c r="G52" s="180"/>
      <c r="H52" s="39" t="s">
        <v>633</v>
      </c>
    </row>
    <row r="53" spans="1:8" ht="12.75" customHeight="1">
      <c r="A53" s="54"/>
      <c r="B53" s="26"/>
      <c r="C53" s="37"/>
      <c r="D53" s="245">
        <v>189</v>
      </c>
      <c r="E53" s="39" t="s">
        <v>374</v>
      </c>
      <c r="F53" s="44"/>
      <c r="G53" s="39"/>
      <c r="H53" s="39"/>
    </row>
    <row r="54" spans="1:8" ht="12.75" customHeight="1">
      <c r="A54" s="54">
        <v>26</v>
      </c>
      <c r="B54" s="48">
        <v>182</v>
      </c>
      <c r="C54" s="37" t="s">
        <v>632</v>
      </c>
      <c r="D54" s="245"/>
      <c r="E54" s="39" t="s">
        <v>427</v>
      </c>
      <c r="F54" s="44"/>
      <c r="G54" s="39"/>
      <c r="H54" s="39"/>
    </row>
    <row r="55" spans="1:8" ht="12.75" customHeight="1">
      <c r="A55" s="54"/>
      <c r="B55" s="26"/>
      <c r="C55" s="37"/>
      <c r="D55" s="161"/>
      <c r="E55" s="180">
        <v>247</v>
      </c>
      <c r="F55" s="39" t="s">
        <v>523</v>
      </c>
      <c r="G55" s="39"/>
      <c r="H55" s="39"/>
    </row>
    <row r="56" spans="1:8" ht="12.75" customHeight="1">
      <c r="A56" s="54">
        <v>27</v>
      </c>
      <c r="B56" s="48">
        <v>186</v>
      </c>
      <c r="C56" s="37" t="s">
        <v>631</v>
      </c>
      <c r="D56" s="161"/>
      <c r="E56" s="180"/>
      <c r="F56" s="39" t="s">
        <v>630</v>
      </c>
      <c r="G56" s="39"/>
      <c r="H56" s="39"/>
    </row>
    <row r="57" spans="1:8" ht="12.75" customHeight="1">
      <c r="A57" s="54"/>
      <c r="B57" s="26"/>
      <c r="C57" s="37"/>
      <c r="D57" s="245">
        <v>190</v>
      </c>
      <c r="E57" s="39" t="s">
        <v>523</v>
      </c>
      <c r="F57" s="44"/>
      <c r="G57" s="39"/>
      <c r="H57" s="39"/>
    </row>
    <row r="58" spans="1:8" ht="12.75" customHeight="1">
      <c r="A58" s="54">
        <v>28</v>
      </c>
      <c r="B58" s="48">
        <v>63</v>
      </c>
      <c r="C58" s="37" t="s">
        <v>629</v>
      </c>
      <c r="D58" s="245"/>
      <c r="E58" s="39" t="s">
        <v>628</v>
      </c>
      <c r="F58" s="44"/>
      <c r="G58" s="39"/>
      <c r="H58" s="39"/>
    </row>
    <row r="59" spans="1:8" ht="12.75" customHeight="1">
      <c r="A59" s="54"/>
      <c r="B59" s="26"/>
      <c r="C59" s="37"/>
      <c r="D59" s="161"/>
      <c r="E59" s="37"/>
      <c r="F59" s="180">
        <v>276</v>
      </c>
      <c r="G59" s="39" t="s">
        <v>444</v>
      </c>
      <c r="H59" s="39"/>
    </row>
    <row r="60" spans="1:8" ht="12.75" customHeight="1">
      <c r="A60" s="54">
        <v>29</v>
      </c>
      <c r="B60" s="48">
        <v>87</v>
      </c>
      <c r="C60" s="37" t="s">
        <v>627</v>
      </c>
      <c r="D60" s="161"/>
      <c r="E60" s="37"/>
      <c r="F60" s="180"/>
      <c r="G60" s="39" t="s">
        <v>626</v>
      </c>
      <c r="H60" s="39"/>
    </row>
    <row r="61" spans="1:8" ht="12.75" customHeight="1">
      <c r="A61" s="54"/>
      <c r="B61" s="26"/>
      <c r="C61" s="37"/>
      <c r="D61" s="245">
        <v>191</v>
      </c>
      <c r="E61" s="39" t="s">
        <v>625</v>
      </c>
      <c r="F61" s="44"/>
      <c r="G61" s="39"/>
      <c r="H61" s="39"/>
    </row>
    <row r="62" spans="1:8" ht="12.75" customHeight="1">
      <c r="A62" s="54">
        <v>30</v>
      </c>
      <c r="B62" s="48">
        <v>191</v>
      </c>
      <c r="C62" s="37" t="s">
        <v>624</v>
      </c>
      <c r="D62" s="245"/>
      <c r="E62" s="39" t="s">
        <v>623</v>
      </c>
      <c r="F62" s="44"/>
      <c r="G62" s="39"/>
      <c r="H62" s="39"/>
    </row>
    <row r="63" spans="1:8" ht="12.75" customHeight="1">
      <c r="A63" s="54"/>
      <c r="B63" s="26"/>
      <c r="C63" s="37"/>
      <c r="D63" s="161"/>
      <c r="E63" s="180">
        <v>248</v>
      </c>
      <c r="F63" s="39" t="s">
        <v>444</v>
      </c>
      <c r="G63" s="39"/>
      <c r="H63" s="39"/>
    </row>
    <row r="64" spans="1:8" ht="12.75" customHeight="1">
      <c r="A64" s="54">
        <v>31</v>
      </c>
      <c r="B64" s="48">
        <v>107</v>
      </c>
      <c r="C64" s="37" t="s">
        <v>622</v>
      </c>
      <c r="D64" s="161"/>
      <c r="E64" s="180"/>
      <c r="F64" s="39" t="s">
        <v>621</v>
      </c>
      <c r="G64" s="39"/>
      <c r="H64" s="39"/>
    </row>
    <row r="65" spans="1:8" ht="12.75" customHeight="1">
      <c r="A65" s="54"/>
      <c r="B65" s="26"/>
      <c r="C65" s="37"/>
      <c r="D65" s="245">
        <v>192</v>
      </c>
      <c r="E65" s="39" t="s">
        <v>444</v>
      </c>
      <c r="F65" s="44"/>
      <c r="G65" s="39"/>
      <c r="H65" s="39"/>
    </row>
    <row r="66" spans="1:8" ht="12.75" customHeight="1">
      <c r="A66" s="54">
        <v>32</v>
      </c>
      <c r="B66" s="48">
        <v>38</v>
      </c>
      <c r="C66" s="37" t="s">
        <v>620</v>
      </c>
      <c r="D66" s="245"/>
      <c r="E66" s="46" t="s">
        <v>619</v>
      </c>
      <c r="F66" s="44"/>
      <c r="G66" s="39"/>
      <c r="H66" s="39"/>
    </row>
    <row r="67" spans="1:8" ht="25.5">
      <c r="A67" s="242" t="s">
        <v>38</v>
      </c>
      <c r="B67" s="242"/>
      <c r="C67" s="242"/>
      <c r="D67" s="242"/>
      <c r="E67" s="242"/>
      <c r="F67" s="242"/>
      <c r="G67" s="242"/>
      <c r="H67" s="242"/>
    </row>
    <row r="68" spans="1:8" ht="17.25" customHeight="1">
      <c r="A68" s="234" t="s">
        <v>550</v>
      </c>
      <c r="B68" s="234"/>
      <c r="C68" s="234"/>
      <c r="D68" s="234"/>
      <c r="E68" s="234"/>
      <c r="F68" s="234"/>
      <c r="G68" s="234"/>
      <c r="H68" s="234"/>
    </row>
    <row r="69" spans="3:8" ht="15.75">
      <c r="C69" s="20"/>
      <c r="D69" s="22"/>
      <c r="H69" s="60" t="s">
        <v>40</v>
      </c>
    </row>
    <row r="70" spans="1:7" ht="13.5">
      <c r="A70" s="54">
        <v>33</v>
      </c>
      <c r="B70" s="65">
        <v>34</v>
      </c>
      <c r="C70" s="37" t="s">
        <v>618</v>
      </c>
      <c r="D70" s="26"/>
      <c r="E70" s="26"/>
      <c r="F70" s="26"/>
      <c r="G70" s="162"/>
    </row>
    <row r="71" spans="1:7" ht="13.5">
      <c r="A71" s="54"/>
      <c r="C71" s="20"/>
      <c r="D71" s="244">
        <v>193</v>
      </c>
      <c r="E71" s="54" t="s">
        <v>368</v>
      </c>
      <c r="F71" s="26"/>
      <c r="G71" s="162"/>
    </row>
    <row r="72" spans="1:7" ht="12.75">
      <c r="A72" s="54">
        <v>34</v>
      </c>
      <c r="B72" s="65">
        <v>111</v>
      </c>
      <c r="C72" s="26" t="s">
        <v>617</v>
      </c>
      <c r="D72" s="244"/>
      <c r="E72" s="54" t="s">
        <v>616</v>
      </c>
      <c r="F72" s="26"/>
      <c r="G72" s="26"/>
    </row>
    <row r="73" spans="1:7" ht="12.75">
      <c r="A73" s="54"/>
      <c r="C73" s="20"/>
      <c r="D73" s="49"/>
      <c r="E73" s="243">
        <v>249</v>
      </c>
      <c r="F73" s="54" t="s">
        <v>368</v>
      </c>
      <c r="G73" s="26"/>
    </row>
    <row r="74" spans="1:7" ht="12.75">
      <c r="A74" s="54">
        <v>35</v>
      </c>
      <c r="B74" s="65">
        <v>85</v>
      </c>
      <c r="C74" s="26" t="s">
        <v>615</v>
      </c>
      <c r="D74" s="49"/>
      <c r="E74" s="243"/>
      <c r="F74" s="54" t="s">
        <v>614</v>
      </c>
      <c r="G74" s="37"/>
    </row>
    <row r="75" spans="1:7" ht="12.75">
      <c r="A75" s="54"/>
      <c r="C75" s="20"/>
      <c r="D75" s="244">
        <v>194</v>
      </c>
      <c r="E75" s="54" t="s">
        <v>613</v>
      </c>
      <c r="F75" s="54"/>
      <c r="G75" s="37"/>
    </row>
    <row r="76" spans="1:7" ht="12.75">
      <c r="A76" s="54">
        <v>36</v>
      </c>
      <c r="B76" s="65">
        <v>180</v>
      </c>
      <c r="C76" s="26" t="s">
        <v>612</v>
      </c>
      <c r="D76" s="244"/>
      <c r="E76" s="54" t="s">
        <v>611</v>
      </c>
      <c r="F76" s="54"/>
      <c r="G76" s="37"/>
    </row>
    <row r="77" spans="1:7" ht="12.75">
      <c r="A77" s="54"/>
      <c r="C77" s="20"/>
      <c r="D77" s="49"/>
      <c r="E77" s="43"/>
      <c r="F77" s="243">
        <v>277</v>
      </c>
      <c r="G77" s="54" t="s">
        <v>368</v>
      </c>
    </row>
    <row r="78" spans="1:8" ht="12.75">
      <c r="A78" s="54">
        <v>37</v>
      </c>
      <c r="B78" s="65">
        <v>110</v>
      </c>
      <c r="C78" s="26" t="s">
        <v>610</v>
      </c>
      <c r="D78" s="49"/>
      <c r="E78" s="43"/>
      <c r="F78" s="243"/>
      <c r="G78" s="54" t="s">
        <v>609</v>
      </c>
      <c r="H78" s="46"/>
    </row>
    <row r="79" spans="1:8" ht="12.75">
      <c r="A79" s="54"/>
      <c r="C79" s="20"/>
      <c r="D79" s="244">
        <v>195</v>
      </c>
      <c r="E79" s="54" t="s">
        <v>482</v>
      </c>
      <c r="F79" s="54"/>
      <c r="G79" s="39"/>
      <c r="H79" s="46"/>
    </row>
    <row r="80" spans="1:8" ht="12.75">
      <c r="A80" s="54">
        <v>38</v>
      </c>
      <c r="B80" s="65">
        <v>119</v>
      </c>
      <c r="C80" s="26" t="s">
        <v>608</v>
      </c>
      <c r="D80" s="244"/>
      <c r="E80" s="54" t="s">
        <v>607</v>
      </c>
      <c r="F80" s="54"/>
      <c r="G80" s="39"/>
      <c r="H80" s="46"/>
    </row>
    <row r="81" spans="1:8" ht="12.75">
      <c r="A81" s="54"/>
      <c r="C81" s="20"/>
      <c r="D81" s="49"/>
      <c r="E81" s="243">
        <v>250</v>
      </c>
      <c r="F81" s="54" t="s">
        <v>531</v>
      </c>
      <c r="G81" s="39"/>
      <c r="H81" s="46"/>
    </row>
    <row r="82" spans="1:8" ht="12.75">
      <c r="A82" s="54">
        <v>39</v>
      </c>
      <c r="B82" s="65">
        <v>75</v>
      </c>
      <c r="C82" s="26" t="s">
        <v>606</v>
      </c>
      <c r="D82" s="49"/>
      <c r="E82" s="243"/>
      <c r="F82" s="54" t="s">
        <v>605</v>
      </c>
      <c r="G82" s="26"/>
      <c r="H82" s="46"/>
    </row>
    <row r="83" spans="1:8" ht="12.75">
      <c r="A83" s="54"/>
      <c r="C83" s="20"/>
      <c r="D83" s="244">
        <v>196</v>
      </c>
      <c r="E83" s="54" t="s">
        <v>531</v>
      </c>
      <c r="F83" s="67"/>
      <c r="G83" s="26"/>
      <c r="H83" s="37"/>
    </row>
    <row r="84" spans="1:8" ht="12.75">
      <c r="A84" s="54">
        <v>40</v>
      </c>
      <c r="B84" s="65">
        <v>98</v>
      </c>
      <c r="C84" s="26" t="s">
        <v>604</v>
      </c>
      <c r="D84" s="244"/>
      <c r="E84" s="54" t="s">
        <v>603</v>
      </c>
      <c r="F84" s="54"/>
      <c r="G84" s="26"/>
      <c r="H84" s="37"/>
    </row>
    <row r="85" spans="1:8" ht="12.75">
      <c r="A85" s="54"/>
      <c r="C85" s="20"/>
      <c r="D85" s="49"/>
      <c r="E85" s="67"/>
      <c r="F85" s="54"/>
      <c r="G85" s="243">
        <v>291</v>
      </c>
      <c r="H85" s="39" t="s">
        <v>368</v>
      </c>
    </row>
    <row r="86" spans="1:8" ht="12.75">
      <c r="A86" s="54">
        <v>41</v>
      </c>
      <c r="B86" s="65">
        <v>184</v>
      </c>
      <c r="C86" s="26" t="s">
        <v>602</v>
      </c>
      <c r="D86" s="49"/>
      <c r="E86" s="43"/>
      <c r="F86" s="67"/>
      <c r="G86" s="243"/>
      <c r="H86" s="39" t="s">
        <v>601</v>
      </c>
    </row>
    <row r="87" spans="1:8" ht="12.75">
      <c r="A87" s="54"/>
      <c r="C87" s="26"/>
      <c r="D87" s="244">
        <v>197</v>
      </c>
      <c r="E87" s="54" t="s">
        <v>598</v>
      </c>
      <c r="F87" s="26"/>
      <c r="G87" s="39"/>
      <c r="H87" s="37"/>
    </row>
    <row r="88" spans="1:8" ht="12.75">
      <c r="A88" s="54">
        <v>42</v>
      </c>
      <c r="B88" s="65">
        <v>171</v>
      </c>
      <c r="C88" s="26" t="s">
        <v>600</v>
      </c>
      <c r="D88" s="244"/>
      <c r="E88" s="54" t="s">
        <v>599</v>
      </c>
      <c r="F88" s="26"/>
      <c r="G88" s="39"/>
      <c r="H88" s="37"/>
    </row>
    <row r="89" spans="1:8" ht="12.75">
      <c r="A89" s="54"/>
      <c r="C89" s="26"/>
      <c r="D89" s="51"/>
      <c r="E89" s="243">
        <v>251</v>
      </c>
      <c r="F89" s="54" t="s">
        <v>598</v>
      </c>
      <c r="G89" s="39"/>
      <c r="H89" s="46"/>
    </row>
    <row r="90" spans="1:8" ht="12.75">
      <c r="A90" s="54">
        <v>43</v>
      </c>
      <c r="B90" s="65">
        <v>188</v>
      </c>
      <c r="C90" s="26" t="s">
        <v>597</v>
      </c>
      <c r="D90" s="51"/>
      <c r="E90" s="243"/>
      <c r="F90" s="54" t="s">
        <v>596</v>
      </c>
      <c r="G90" s="26"/>
      <c r="H90" s="46"/>
    </row>
    <row r="91" spans="1:8" ht="12.75">
      <c r="A91" s="54"/>
      <c r="C91" s="26"/>
      <c r="D91" s="244">
        <v>198</v>
      </c>
      <c r="E91" s="54" t="s">
        <v>595</v>
      </c>
      <c r="F91" s="26"/>
      <c r="G91" s="26"/>
      <c r="H91" s="46"/>
    </row>
    <row r="92" spans="1:8" ht="12.75">
      <c r="A92" s="54">
        <v>44</v>
      </c>
      <c r="B92" s="65">
        <v>176</v>
      </c>
      <c r="C92" s="26" t="s">
        <v>594</v>
      </c>
      <c r="D92" s="244"/>
      <c r="E92" s="54" t="s">
        <v>593</v>
      </c>
      <c r="F92" s="26"/>
      <c r="G92" s="26"/>
      <c r="H92" s="46"/>
    </row>
    <row r="93" spans="1:8" ht="12.75">
      <c r="A93" s="54"/>
      <c r="C93" s="26"/>
      <c r="D93" s="51"/>
      <c r="E93" s="54"/>
      <c r="F93" s="243">
        <v>278</v>
      </c>
      <c r="G93" s="54" t="s">
        <v>357</v>
      </c>
      <c r="H93" s="46"/>
    </row>
    <row r="94" spans="1:8" ht="12.75">
      <c r="A94" s="54">
        <v>45</v>
      </c>
      <c r="B94" s="65">
        <v>96</v>
      </c>
      <c r="C94" s="26" t="s">
        <v>592</v>
      </c>
      <c r="D94" s="49"/>
      <c r="E94" s="26"/>
      <c r="F94" s="243"/>
      <c r="G94" s="54" t="s">
        <v>591</v>
      </c>
      <c r="H94" s="46"/>
    </row>
    <row r="95" spans="1:8" ht="12.75">
      <c r="A95" s="54"/>
      <c r="C95" s="67"/>
      <c r="D95" s="244">
        <v>199</v>
      </c>
      <c r="E95" s="54" t="s">
        <v>590</v>
      </c>
      <c r="F95" s="43"/>
      <c r="G95" s="26"/>
      <c r="H95" s="46"/>
    </row>
    <row r="96" spans="1:8" ht="12.75">
      <c r="A96" s="54">
        <v>46</v>
      </c>
      <c r="B96" s="65">
        <v>71</v>
      </c>
      <c r="C96" s="26" t="s">
        <v>589</v>
      </c>
      <c r="D96" s="244"/>
      <c r="E96" s="54" t="s">
        <v>427</v>
      </c>
      <c r="F96" s="43"/>
      <c r="G96" s="26"/>
      <c r="H96" s="46"/>
    </row>
    <row r="97" spans="1:8" ht="12.75">
      <c r="A97" s="54"/>
      <c r="C97" s="26"/>
      <c r="D97" s="49"/>
      <c r="E97" s="243">
        <v>252</v>
      </c>
      <c r="F97" s="54" t="s">
        <v>357</v>
      </c>
      <c r="G97" s="26"/>
      <c r="H97" s="46"/>
    </row>
    <row r="98" spans="1:8" ht="12.75">
      <c r="A98" s="54">
        <v>47</v>
      </c>
      <c r="B98" s="65">
        <v>92</v>
      </c>
      <c r="C98" s="26" t="s">
        <v>588</v>
      </c>
      <c r="D98" s="49"/>
      <c r="E98" s="243"/>
      <c r="F98" s="54" t="s">
        <v>587</v>
      </c>
      <c r="G98" s="26"/>
      <c r="H98" s="46"/>
    </row>
    <row r="99" spans="1:8" ht="12.75">
      <c r="A99" s="54"/>
      <c r="C99" s="26"/>
      <c r="D99" s="244">
        <v>200</v>
      </c>
      <c r="E99" s="54" t="s">
        <v>357</v>
      </c>
      <c r="F99" s="43"/>
      <c r="G99" s="26"/>
      <c r="H99" s="46"/>
    </row>
    <row r="100" spans="1:8" ht="12.75">
      <c r="A100" s="54">
        <v>48</v>
      </c>
      <c r="B100" s="65">
        <v>58</v>
      </c>
      <c r="C100" s="37" t="s">
        <v>586</v>
      </c>
      <c r="D100" s="244"/>
      <c r="E100" s="54" t="s">
        <v>585</v>
      </c>
      <c r="F100" s="43"/>
      <c r="G100" s="26"/>
      <c r="H100" s="46"/>
    </row>
    <row r="101" spans="1:8" ht="12.75">
      <c r="A101" s="54"/>
      <c r="B101" s="26"/>
      <c r="D101" s="67"/>
      <c r="E101" s="67"/>
      <c r="F101" s="43"/>
      <c r="G101" s="246">
        <v>298</v>
      </c>
      <c r="H101" s="48" t="s">
        <v>441</v>
      </c>
    </row>
    <row r="102" spans="1:8" ht="12.75">
      <c r="A102" s="54">
        <v>49</v>
      </c>
      <c r="B102" s="65">
        <v>50</v>
      </c>
      <c r="C102" s="37" t="s">
        <v>584</v>
      </c>
      <c r="D102" s="49"/>
      <c r="E102" s="67"/>
      <c r="F102" s="67"/>
      <c r="G102" s="246"/>
      <c r="H102" s="163" t="s">
        <v>583</v>
      </c>
    </row>
    <row r="103" spans="1:8" ht="12.75">
      <c r="A103" s="54"/>
      <c r="B103" s="26"/>
      <c r="C103" s="67"/>
      <c r="D103" s="244">
        <v>201</v>
      </c>
      <c r="E103" s="54" t="s">
        <v>582</v>
      </c>
      <c r="F103" s="67"/>
      <c r="G103" s="39"/>
      <c r="H103" s="46"/>
    </row>
    <row r="104" spans="1:8" ht="12.75">
      <c r="A104" s="54">
        <v>50</v>
      </c>
      <c r="B104" s="65">
        <v>190</v>
      </c>
      <c r="C104" s="26" t="s">
        <v>581</v>
      </c>
      <c r="D104" s="244"/>
      <c r="E104" s="54" t="s">
        <v>427</v>
      </c>
      <c r="F104" s="43"/>
      <c r="G104" s="39"/>
      <c r="H104" s="46"/>
    </row>
    <row r="105" spans="1:8" ht="12.75">
      <c r="A105" s="54"/>
      <c r="B105" s="26"/>
      <c r="D105" s="67"/>
      <c r="E105" s="243">
        <v>253</v>
      </c>
      <c r="F105" s="54" t="s">
        <v>480</v>
      </c>
      <c r="G105" s="39"/>
      <c r="H105" s="46"/>
    </row>
    <row r="106" spans="1:8" ht="12.75">
      <c r="A106" s="54">
        <v>51</v>
      </c>
      <c r="B106" s="65">
        <v>49</v>
      </c>
      <c r="C106" s="26" t="s">
        <v>580</v>
      </c>
      <c r="D106" s="51"/>
      <c r="E106" s="243"/>
      <c r="F106" s="54" t="s">
        <v>579</v>
      </c>
      <c r="G106" s="39"/>
      <c r="H106" s="46"/>
    </row>
    <row r="107" spans="1:8" ht="12.75">
      <c r="A107" s="54"/>
      <c r="B107" s="26"/>
      <c r="C107" s="26"/>
      <c r="D107" s="244">
        <v>202</v>
      </c>
      <c r="E107" s="54" t="s">
        <v>480</v>
      </c>
      <c r="F107" s="43"/>
      <c r="G107" s="39"/>
      <c r="H107" s="46"/>
    </row>
    <row r="108" spans="1:8" ht="12.75">
      <c r="A108" s="54">
        <v>52</v>
      </c>
      <c r="B108" s="65">
        <v>145</v>
      </c>
      <c r="C108" s="26" t="s">
        <v>578</v>
      </c>
      <c r="D108" s="244"/>
      <c r="E108" s="54" t="s">
        <v>577</v>
      </c>
      <c r="F108" s="43"/>
      <c r="G108" s="39"/>
      <c r="H108" s="46"/>
    </row>
    <row r="109" spans="1:8" ht="12.75">
      <c r="A109" s="54"/>
      <c r="B109" s="26"/>
      <c r="C109" s="26"/>
      <c r="D109" s="51"/>
      <c r="E109" s="26"/>
      <c r="F109" s="243">
        <v>279</v>
      </c>
      <c r="G109" s="54" t="s">
        <v>441</v>
      </c>
      <c r="H109" s="46"/>
    </row>
    <row r="110" spans="1:8" ht="12.75">
      <c r="A110" s="54">
        <v>53</v>
      </c>
      <c r="B110" s="65">
        <v>53</v>
      </c>
      <c r="C110" s="26" t="s">
        <v>576</v>
      </c>
      <c r="D110" s="51"/>
      <c r="E110" s="26"/>
      <c r="F110" s="243"/>
      <c r="G110" s="54" t="s">
        <v>575</v>
      </c>
      <c r="H110" s="46"/>
    </row>
    <row r="111" spans="1:8" ht="12.75">
      <c r="A111" s="54"/>
      <c r="B111" s="26"/>
      <c r="C111" s="26"/>
      <c r="D111" s="244">
        <v>203</v>
      </c>
      <c r="E111" s="54" t="s">
        <v>574</v>
      </c>
      <c r="F111" s="43"/>
      <c r="G111" s="39"/>
      <c r="H111" s="46"/>
    </row>
    <row r="112" spans="1:8" ht="12.75">
      <c r="A112" s="54">
        <v>54</v>
      </c>
      <c r="B112" s="65">
        <v>175</v>
      </c>
      <c r="C112" s="26" t="s">
        <v>573</v>
      </c>
      <c r="D112" s="244"/>
      <c r="E112" s="54" t="s">
        <v>572</v>
      </c>
      <c r="F112" s="43"/>
      <c r="G112" s="39"/>
      <c r="H112" s="46"/>
    </row>
    <row r="113" spans="1:8" ht="12.75">
      <c r="A113" s="54"/>
      <c r="B113" s="26"/>
      <c r="C113" s="26"/>
      <c r="D113" s="51"/>
      <c r="E113" s="243">
        <v>254</v>
      </c>
      <c r="F113" s="54" t="s">
        <v>441</v>
      </c>
      <c r="G113" s="39"/>
      <c r="H113" s="46"/>
    </row>
    <row r="114" spans="1:8" ht="12.75">
      <c r="A114" s="54">
        <v>55</v>
      </c>
      <c r="B114" s="65">
        <v>138</v>
      </c>
      <c r="C114" s="26" t="s">
        <v>571</v>
      </c>
      <c r="D114" s="51"/>
      <c r="E114" s="243"/>
      <c r="F114" s="54" t="s">
        <v>570</v>
      </c>
      <c r="G114" s="39"/>
      <c r="H114" s="46"/>
    </row>
    <row r="115" spans="1:8" ht="12.75">
      <c r="A115" s="54"/>
      <c r="B115" s="26"/>
      <c r="C115" s="26"/>
      <c r="D115" s="244">
        <v>204</v>
      </c>
      <c r="E115" s="54" t="s">
        <v>441</v>
      </c>
      <c r="F115" s="43"/>
      <c r="G115" s="39"/>
      <c r="H115" s="37"/>
    </row>
    <row r="116" spans="1:8" ht="12.75">
      <c r="A116" s="54">
        <v>56</v>
      </c>
      <c r="B116" s="65">
        <v>77</v>
      </c>
      <c r="C116" s="26" t="s">
        <v>569</v>
      </c>
      <c r="D116" s="244"/>
      <c r="E116" s="54" t="s">
        <v>568</v>
      </c>
      <c r="F116" s="43"/>
      <c r="G116" s="39"/>
      <c r="H116" s="37"/>
    </row>
    <row r="117" spans="1:8" ht="12.75">
      <c r="A117" s="54"/>
      <c r="B117" s="26"/>
      <c r="C117" s="26"/>
      <c r="D117" s="51"/>
      <c r="E117" s="26"/>
      <c r="F117" s="43"/>
      <c r="G117" s="243">
        <v>292</v>
      </c>
      <c r="H117" s="39" t="s">
        <v>441</v>
      </c>
    </row>
    <row r="118" spans="1:8" ht="12.75">
      <c r="A118" s="54">
        <v>57</v>
      </c>
      <c r="B118" s="65">
        <v>74</v>
      </c>
      <c r="C118" s="26" t="s">
        <v>567</v>
      </c>
      <c r="D118" s="51"/>
      <c r="E118" s="26"/>
      <c r="F118" s="43"/>
      <c r="G118" s="243"/>
      <c r="H118" s="39" t="s">
        <v>566</v>
      </c>
    </row>
    <row r="119" spans="1:8" ht="12.75">
      <c r="A119" s="54"/>
      <c r="B119" s="26"/>
      <c r="C119" s="26"/>
      <c r="D119" s="244">
        <v>205</v>
      </c>
      <c r="E119" s="54" t="s">
        <v>565</v>
      </c>
      <c r="F119" s="43"/>
      <c r="G119" s="39"/>
      <c r="H119" s="37"/>
    </row>
    <row r="120" spans="1:8" ht="12.75">
      <c r="A120" s="54">
        <v>58</v>
      </c>
      <c r="B120" s="65">
        <v>192</v>
      </c>
      <c r="C120" s="26" t="s">
        <v>564</v>
      </c>
      <c r="D120" s="244"/>
      <c r="E120" s="54" t="s">
        <v>563</v>
      </c>
      <c r="F120" s="43"/>
      <c r="G120" s="39"/>
      <c r="H120" s="46"/>
    </row>
    <row r="121" spans="1:8" ht="12.75">
      <c r="A121" s="54"/>
      <c r="B121" s="26"/>
      <c r="C121" s="26"/>
      <c r="D121" s="51"/>
      <c r="E121" s="243">
        <v>255</v>
      </c>
      <c r="F121" s="54" t="s">
        <v>561</v>
      </c>
      <c r="G121" s="39"/>
      <c r="H121" s="46"/>
    </row>
    <row r="122" spans="1:8" ht="12.75">
      <c r="A122" s="54">
        <v>59</v>
      </c>
      <c r="B122" s="65">
        <v>65</v>
      </c>
      <c r="C122" s="26" t="s">
        <v>562</v>
      </c>
      <c r="D122" s="51"/>
      <c r="E122" s="243"/>
      <c r="F122" s="54" t="s">
        <v>533</v>
      </c>
      <c r="G122" s="39"/>
      <c r="H122" s="46"/>
    </row>
    <row r="123" spans="1:8" ht="12.75">
      <c r="A123" s="54"/>
      <c r="B123" s="26"/>
      <c r="C123" s="26"/>
      <c r="D123" s="244">
        <v>206</v>
      </c>
      <c r="E123" s="54" t="s">
        <v>561</v>
      </c>
      <c r="F123" s="43"/>
      <c r="G123" s="39"/>
      <c r="H123" s="46"/>
    </row>
    <row r="124" spans="1:8" ht="12.75">
      <c r="A124" s="54">
        <v>60</v>
      </c>
      <c r="B124" s="65">
        <v>161</v>
      </c>
      <c r="C124" s="26" t="s">
        <v>560</v>
      </c>
      <c r="D124" s="244"/>
      <c r="E124" s="54" t="s">
        <v>559</v>
      </c>
      <c r="F124" s="43"/>
      <c r="G124" s="39"/>
      <c r="H124" s="46"/>
    </row>
    <row r="125" spans="1:8" ht="12.75">
      <c r="A125" s="54"/>
      <c r="B125" s="26"/>
      <c r="C125" s="26"/>
      <c r="D125" s="51"/>
      <c r="E125" s="26"/>
      <c r="F125" s="243">
        <v>280</v>
      </c>
      <c r="G125" s="54" t="s">
        <v>362</v>
      </c>
      <c r="H125" s="46"/>
    </row>
    <row r="126" spans="1:8" ht="12.75">
      <c r="A126" s="54">
        <v>61</v>
      </c>
      <c r="B126" s="65">
        <v>170</v>
      </c>
      <c r="C126" s="26" t="s">
        <v>558</v>
      </c>
      <c r="D126" s="51"/>
      <c r="E126" s="26"/>
      <c r="F126" s="243"/>
      <c r="G126" s="54" t="s">
        <v>557</v>
      </c>
      <c r="H126" s="46"/>
    </row>
    <row r="127" spans="1:8" ht="12.75">
      <c r="A127" s="54"/>
      <c r="B127" s="26"/>
      <c r="C127" s="26"/>
      <c r="D127" s="244">
        <v>207</v>
      </c>
      <c r="E127" s="54" t="s">
        <v>477</v>
      </c>
      <c r="F127" s="43"/>
      <c r="G127" s="39"/>
      <c r="H127" s="46"/>
    </row>
    <row r="128" spans="1:8" ht="12.75">
      <c r="A128" s="54">
        <v>62</v>
      </c>
      <c r="B128" s="65">
        <v>132</v>
      </c>
      <c r="C128" s="26" t="s">
        <v>556</v>
      </c>
      <c r="D128" s="244"/>
      <c r="E128" s="54" t="s">
        <v>555</v>
      </c>
      <c r="F128" s="43"/>
      <c r="G128" s="39"/>
      <c r="H128" s="46"/>
    </row>
    <row r="129" spans="1:8" ht="12.75">
      <c r="A129" s="54"/>
      <c r="B129" s="26"/>
      <c r="C129" s="26"/>
      <c r="D129" s="51"/>
      <c r="E129" s="243">
        <v>256</v>
      </c>
      <c r="F129" s="54" t="s">
        <v>362</v>
      </c>
      <c r="G129" s="39"/>
      <c r="H129" s="46"/>
    </row>
    <row r="130" spans="1:8" ht="12.75">
      <c r="A130" s="54">
        <v>63</v>
      </c>
      <c r="B130" s="65">
        <v>181</v>
      </c>
      <c r="C130" s="26" t="s">
        <v>554</v>
      </c>
      <c r="D130" s="51"/>
      <c r="E130" s="243"/>
      <c r="F130" s="54" t="s">
        <v>553</v>
      </c>
      <c r="G130" s="39"/>
      <c r="H130" s="46"/>
    </row>
    <row r="131" spans="1:8" ht="12.75">
      <c r="A131" s="54"/>
      <c r="B131" s="26"/>
      <c r="C131" s="26"/>
      <c r="D131" s="244">
        <v>208</v>
      </c>
      <c r="E131" s="54" t="s">
        <v>362</v>
      </c>
      <c r="F131" s="43"/>
      <c r="G131" s="39"/>
      <c r="H131" s="46"/>
    </row>
    <row r="132" spans="1:7" ht="12.75">
      <c r="A132" s="54">
        <v>64</v>
      </c>
      <c r="B132" s="65">
        <v>32</v>
      </c>
      <c r="C132" s="37" t="s">
        <v>552</v>
      </c>
      <c r="D132" s="244"/>
      <c r="E132" s="54" t="s">
        <v>551</v>
      </c>
      <c r="F132" s="43"/>
      <c r="G132" s="39"/>
    </row>
    <row r="133" spans="1:8" ht="25.5">
      <c r="A133" s="242" t="s">
        <v>38</v>
      </c>
      <c r="B133" s="242"/>
      <c r="C133" s="242"/>
      <c r="D133" s="242"/>
      <c r="E133" s="242"/>
      <c r="F133" s="242"/>
      <c r="G133" s="242"/>
      <c r="H133" s="242"/>
    </row>
    <row r="134" spans="1:8" ht="18.75">
      <c r="A134" s="234" t="s">
        <v>550</v>
      </c>
      <c r="B134" s="234"/>
      <c r="C134" s="234"/>
      <c r="D134" s="234"/>
      <c r="E134" s="234"/>
      <c r="F134" s="234"/>
      <c r="G134" s="234"/>
      <c r="H134" s="234"/>
    </row>
    <row r="135" spans="3:8" ht="15.75">
      <c r="C135" s="20"/>
      <c r="D135" s="22"/>
      <c r="H135" s="60" t="s">
        <v>40</v>
      </c>
    </row>
    <row r="137" spans="3:8" ht="12.75">
      <c r="C137" s="67"/>
      <c r="D137" s="26"/>
      <c r="E137" s="67"/>
      <c r="F137" s="67"/>
      <c r="G137" s="67"/>
      <c r="H137" s="46"/>
    </row>
    <row r="138" spans="1:8" ht="15.75">
      <c r="A138" s="259">
        <v>297</v>
      </c>
      <c r="B138" s="259"/>
      <c r="C138" s="258" t="s">
        <v>354</v>
      </c>
      <c r="D138" s="26"/>
      <c r="E138" s="67"/>
      <c r="F138" s="67"/>
      <c r="G138" s="67"/>
      <c r="H138" s="46"/>
    </row>
    <row r="139" spans="3:8" ht="12.75">
      <c r="C139" s="67"/>
      <c r="D139" s="26"/>
      <c r="E139" s="67"/>
      <c r="F139" s="67"/>
      <c r="G139" s="67"/>
      <c r="H139" s="46"/>
    </row>
    <row r="140" spans="3:8" ht="12.75">
      <c r="C140" s="67"/>
      <c r="D140" s="26"/>
      <c r="E140" s="67"/>
      <c r="F140" s="67"/>
      <c r="G140" s="67"/>
      <c r="H140" s="46"/>
    </row>
    <row r="141" spans="3:8" ht="12.75">
      <c r="C141" s="67"/>
      <c r="D141" s="26"/>
      <c r="E141" s="67"/>
      <c r="F141" s="67"/>
      <c r="G141" s="67"/>
      <c r="H141" s="46"/>
    </row>
    <row r="142" spans="3:8" ht="12.75">
      <c r="C142" s="67"/>
      <c r="D142" s="26"/>
      <c r="E142" s="67"/>
      <c r="F142" s="67"/>
      <c r="G142" s="67"/>
      <c r="H142" s="46"/>
    </row>
    <row r="143" spans="3:8" ht="12.75">
      <c r="C143" s="67"/>
      <c r="D143" s="26"/>
      <c r="E143" s="67"/>
      <c r="F143" s="67"/>
      <c r="G143" s="67"/>
      <c r="H143" s="46"/>
    </row>
    <row r="144" spans="3:8" ht="15.75">
      <c r="C144" s="67"/>
      <c r="D144" s="261">
        <v>299</v>
      </c>
      <c r="E144" s="262" t="s">
        <v>549</v>
      </c>
      <c r="F144" s="262"/>
      <c r="G144" s="67"/>
      <c r="H144" s="46"/>
    </row>
    <row r="145" spans="3:8" ht="15.75">
      <c r="C145" s="67"/>
      <c r="D145" s="261"/>
      <c r="E145" s="260" t="s">
        <v>548</v>
      </c>
      <c r="F145" s="260"/>
      <c r="G145" s="67"/>
      <c r="H145" s="46"/>
    </row>
    <row r="146" spans="3:8" ht="12.75">
      <c r="C146" s="67"/>
      <c r="D146" s="26"/>
      <c r="E146" s="67"/>
      <c r="F146" s="67"/>
      <c r="G146" s="67"/>
      <c r="H146" s="46"/>
    </row>
    <row r="147" spans="3:8" ht="12.75">
      <c r="C147" s="67"/>
      <c r="D147" s="26"/>
      <c r="E147" s="67"/>
      <c r="F147" s="67"/>
      <c r="G147" s="67"/>
      <c r="H147" s="46"/>
    </row>
    <row r="148" spans="3:8" ht="12.75">
      <c r="C148" s="67"/>
      <c r="D148" s="26"/>
      <c r="E148" s="67"/>
      <c r="F148" s="67"/>
      <c r="G148" s="67"/>
      <c r="H148" s="46"/>
    </row>
    <row r="149" spans="3:8" ht="12.75">
      <c r="C149" s="67"/>
      <c r="D149" s="26"/>
      <c r="E149" s="67"/>
      <c r="F149" s="67"/>
      <c r="G149" s="67"/>
      <c r="H149" s="46"/>
    </row>
    <row r="150" spans="1:8" ht="15.75">
      <c r="A150" s="259">
        <v>298</v>
      </c>
      <c r="B150" s="259"/>
      <c r="C150" s="258" t="s">
        <v>441</v>
      </c>
      <c r="D150" s="26"/>
      <c r="E150" s="67"/>
      <c r="F150" s="67"/>
      <c r="G150" s="67"/>
      <c r="H150" s="46"/>
    </row>
    <row r="151" spans="3:8" ht="12.75">
      <c r="C151" s="67"/>
      <c r="D151" s="26"/>
      <c r="E151" s="67"/>
      <c r="F151" s="67"/>
      <c r="G151" s="67"/>
      <c r="H151" s="46"/>
    </row>
  </sheetData>
  <sheetProtection password="CF48" sheet="1" formatCells="0" formatColumns="0" formatRows="0" deleteColumns="0" deleteRows="0"/>
  <mergeCells count="74">
    <mergeCell ref="A1:H1"/>
    <mergeCell ref="A67:H67"/>
    <mergeCell ref="E129:E130"/>
    <mergeCell ref="D131:D132"/>
    <mergeCell ref="E121:E122"/>
    <mergeCell ref="D123:D124"/>
    <mergeCell ref="D127:D128"/>
    <mergeCell ref="F125:F126"/>
    <mergeCell ref="D111:D112"/>
    <mergeCell ref="E113:E114"/>
    <mergeCell ref="E7:E8"/>
    <mergeCell ref="E31:E32"/>
    <mergeCell ref="E23:E24"/>
    <mergeCell ref="E15:E16"/>
    <mergeCell ref="D37:D38"/>
    <mergeCell ref="D33:D34"/>
    <mergeCell ref="D29:D30"/>
    <mergeCell ref="D25:D26"/>
    <mergeCell ref="D21:D22"/>
    <mergeCell ref="D17:D18"/>
    <mergeCell ref="D13:D14"/>
    <mergeCell ref="D115:D116"/>
    <mergeCell ref="D119:D120"/>
    <mergeCell ref="D103:D104"/>
    <mergeCell ref="G117:G118"/>
    <mergeCell ref="G101:G102"/>
    <mergeCell ref="G85:G86"/>
    <mergeCell ref="E97:E98"/>
    <mergeCell ref="E105:E106"/>
    <mergeCell ref="F11:F12"/>
    <mergeCell ref="D91:D92"/>
    <mergeCell ref="D49:D50"/>
    <mergeCell ref="D45:D46"/>
    <mergeCell ref="F59:F60"/>
    <mergeCell ref="D61:D62"/>
    <mergeCell ref="E63:E64"/>
    <mergeCell ref="D57:D58"/>
    <mergeCell ref="D71:D72"/>
    <mergeCell ref="A2:H2"/>
    <mergeCell ref="G35:G36"/>
    <mergeCell ref="G19:G20"/>
    <mergeCell ref="E47:E48"/>
    <mergeCell ref="E39:E40"/>
    <mergeCell ref="D41:D42"/>
    <mergeCell ref="F43:F44"/>
    <mergeCell ref="F27:F28"/>
    <mergeCell ref="D9:D10"/>
    <mergeCell ref="D5:D6"/>
    <mergeCell ref="D107:D108"/>
    <mergeCell ref="F109:F110"/>
    <mergeCell ref="D83:D84"/>
    <mergeCell ref="D87:D88"/>
    <mergeCell ref="E89:E90"/>
    <mergeCell ref="A68:H68"/>
    <mergeCell ref="D95:D96"/>
    <mergeCell ref="F77:F78"/>
    <mergeCell ref="D79:D80"/>
    <mergeCell ref="D99:D100"/>
    <mergeCell ref="D53:D54"/>
    <mergeCell ref="E81:E82"/>
    <mergeCell ref="E55:E56"/>
    <mergeCell ref="E73:E74"/>
    <mergeCell ref="D75:D76"/>
    <mergeCell ref="D65:D66"/>
    <mergeCell ref="A133:H133"/>
    <mergeCell ref="A134:H134"/>
    <mergeCell ref="A138:B138"/>
    <mergeCell ref="E144:F144"/>
    <mergeCell ref="G3:H3"/>
    <mergeCell ref="A150:B150"/>
    <mergeCell ref="D144:D145"/>
    <mergeCell ref="E145:F145"/>
    <mergeCell ref="G51:G52"/>
    <mergeCell ref="F93:F94"/>
  </mergeCells>
  <conditionalFormatting sqref="A133:H133">
    <cfRule type="expression" priority="35" dxfId="78" stopIfTrue="1">
      <formula>#REF!=97</formula>
    </cfRule>
  </conditionalFormatting>
  <conditionalFormatting sqref="D138">
    <cfRule type="expression" priority="33" dxfId="595" stopIfTrue="1">
      <formula>$A$138=273</formula>
    </cfRule>
    <cfRule type="expression" priority="34" dxfId="595" stopIfTrue="1">
      <formula>$A$138=297</formula>
    </cfRule>
  </conditionalFormatting>
  <conditionalFormatting sqref="D150">
    <cfRule type="expression" priority="31" dxfId="596" stopIfTrue="1">
      <formula>$A$138=273</formula>
    </cfRule>
    <cfRule type="expression" priority="32" dxfId="596" stopIfTrue="1">
      <formula>$A$138=297</formula>
    </cfRule>
  </conditionalFormatting>
  <conditionalFormatting sqref="D139:D149">
    <cfRule type="expression" priority="29" dxfId="593" stopIfTrue="1">
      <formula>$A$138=273</formula>
    </cfRule>
    <cfRule type="expression" priority="30" dxfId="593" stopIfTrue="1">
      <formula>$A$138=297</formula>
    </cfRule>
  </conditionalFormatting>
  <conditionalFormatting sqref="E144:F144 C138 C150">
    <cfRule type="expression" priority="27" dxfId="618" stopIfTrue="1">
      <formula>$A$138=273</formula>
    </cfRule>
    <cfRule type="expression" priority="28" dxfId="618" stopIfTrue="1">
      <formula>$A$138=297</formula>
    </cfRule>
  </conditionalFormatting>
  <conditionalFormatting sqref="G11">
    <cfRule type="expression" priority="25" dxfId="599" stopIfTrue="1">
      <formula>$F$11=63</formula>
    </cfRule>
    <cfRule type="expression" priority="26" dxfId="599" stopIfTrue="1">
      <formula>$F$11=95</formula>
    </cfRule>
  </conditionalFormatting>
  <conditionalFormatting sqref="H19">
    <cfRule type="expression" priority="22" dxfId="599" stopIfTrue="1">
      <formula>$G$19=127</formula>
    </cfRule>
    <cfRule type="expression" priority="23" dxfId="599" stopIfTrue="1">
      <formula>$G$19=87</formula>
    </cfRule>
    <cfRule type="expression" priority="24" dxfId="599" stopIfTrue="1">
      <formula>$G$19=119</formula>
    </cfRule>
  </conditionalFormatting>
  <conditionalFormatting sqref="B20 B22 B24 B26 B28 B30 B32 B34">
    <cfRule type="expression" priority="21" dxfId="83" stopIfTrue="1">
      <formula>$A$20=9</formula>
    </cfRule>
  </conditionalFormatting>
  <conditionalFormatting sqref="C20:D20 C22 C26 C34 C30 C32:D32 C28:D28 C24:D24 E21 F23">
    <cfRule type="expression" priority="20" dxfId="595" stopIfTrue="1">
      <formula>$A$20=9</formula>
    </cfRule>
  </conditionalFormatting>
  <conditionalFormatting sqref="D21:D22 D25:D26 D29:D30 D33:D34 E25 E33 F31 G27">
    <cfRule type="expression" priority="19" dxfId="596" stopIfTrue="1">
      <formula>$A$20=9</formula>
    </cfRule>
  </conditionalFormatting>
  <conditionalFormatting sqref="E22:E24 E30:E32 F24:F30 G12:G26">
    <cfRule type="expression" priority="18" dxfId="593" stopIfTrue="1">
      <formula>$A$20=9</formula>
    </cfRule>
  </conditionalFormatting>
  <conditionalFormatting sqref="E29">
    <cfRule type="expression" priority="17" dxfId="619" stopIfTrue="1">
      <formula>$A$20=9</formula>
    </cfRule>
  </conditionalFormatting>
  <conditionalFormatting sqref="B36 B38 B40 B42 B44 B46 B48 B50 B52 B54 B56 B58 B60 B62 B64 B66">
    <cfRule type="expression" priority="16" dxfId="83" stopIfTrue="1">
      <formula>$A$36=17</formula>
    </cfRule>
  </conditionalFormatting>
  <conditionalFormatting sqref="C38 C42 C46 C50 C54 C58 C62 C66 C36:D36 C40:D40 C44:D44 C48:D48 C52:D52 C56:D56 C60:D60 C64:D64 E37 E45 E53 E61 G43">
    <cfRule type="expression" priority="15" dxfId="595" stopIfTrue="1">
      <formula>$A$36=17</formula>
    </cfRule>
  </conditionalFormatting>
  <conditionalFormatting sqref="D37:D38 D41:D42 D45:D46 D49:D50 D53:D54 D57:D58 D61:D62 D65:D66 E41 E49 E57 E65 F47 F63 G59 H51">
    <cfRule type="expression" priority="14" dxfId="596" stopIfTrue="1">
      <formula>$A$36=17</formula>
    </cfRule>
  </conditionalFormatting>
  <conditionalFormatting sqref="E38:E40 E46:E48 E54:E56 E62:E64 F40:F46 F56:F62 G44:G58 H21:H34 H37:H50">
    <cfRule type="expression" priority="13" dxfId="593" stopIfTrue="1">
      <formula>$A$36=17</formula>
    </cfRule>
  </conditionalFormatting>
  <conditionalFormatting sqref="F39 F55">
    <cfRule type="expression" priority="12" dxfId="619" stopIfTrue="1">
      <formula>$A$36=17</formula>
    </cfRule>
  </conditionalFormatting>
  <conditionalFormatting sqref="H20 H36">
    <cfRule type="expression" priority="11" dxfId="620" stopIfTrue="1">
      <formula>$A$36=17</formula>
    </cfRule>
  </conditionalFormatting>
  <conditionalFormatting sqref="I35">
    <cfRule type="expression" priority="10" dxfId="591" stopIfTrue="1">
      <formula>$A$36=17</formula>
    </cfRule>
  </conditionalFormatting>
  <conditionalFormatting sqref="B70 B72 B74 B76 B78 B80 B82 B84 B86 B88 B90 B92 B94 B96 B98 B100 B102 B104 B106 B108 B110 B112 B114 B116 B118 B120 B122 B124 B126 B128 B130 B132">
    <cfRule type="expression" priority="9" dxfId="83"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8" dxfId="595" stopIfTrue="1">
      <formula>$A$70=33</formula>
    </cfRule>
  </conditionalFormatting>
  <conditionalFormatting sqref="E72:E74 E80:E82 E88:E90 E96:E98 E104:E106 E112:E114 E120:E122 E128:E130 F122:F128 G110:G124 F106:F112 F90:F96 G78:G92 F74:F80 H86:H100 H102:H116">
    <cfRule type="expression" priority="7" dxfId="593" stopIfTrue="1">
      <formula>$A$70=33</formula>
    </cfRule>
  </conditionalFormatting>
  <conditionalFormatting sqref="D71:D72 D75:D76 D79:D80 D83:D84 D87:D88 D91:D92 D95:D96 D99:D100 D103:D104 D107:D108 D111:D112 D115:D116 D119:D120 D123:D124 D127:D128 D131:D132 E75 E83 E91 E99 E107 E115 E123 E131 F129 F81 F113 G125 F97 G93 H101 H117">
    <cfRule type="expression" priority="6" dxfId="596" stopIfTrue="1">
      <formula>$A$70=33</formula>
    </cfRule>
  </conditionalFormatting>
  <conditionalFormatting sqref="F121">
    <cfRule type="expression" priority="5" dxfId="619" stopIfTrue="1">
      <formula>$A$70=33</formula>
    </cfRule>
  </conditionalFormatting>
  <conditionalFormatting sqref="A67:H67">
    <cfRule type="expression" priority="4" dxfId="78" stopIfTrue="1">
      <formula>$A$70=33</formula>
    </cfRule>
  </conditionalFormatting>
  <conditionalFormatting sqref="H35">
    <cfRule type="expression" priority="1" dxfId="621" stopIfTrue="1">
      <formula>$G$35=111</formula>
    </cfRule>
    <cfRule type="expression" priority="2" dxfId="599" stopIfTrue="1">
      <formula>$G$35=143</formula>
    </cfRule>
    <cfRule type="expression" priority="3" dxfId="599" stopIfTrue="1">
      <formula>$G$35=175</formula>
    </cfRule>
  </conditionalFormatting>
  <printOptions horizontalCentered="1" verticalCentered="1"/>
  <pageMargins left="0" right="0" top="0" bottom="0.3937007874015748" header="0" footer="0"/>
  <pageSetup fitToHeight="0" horizontalDpi="300" verticalDpi="300" orientation="portrait" paperSize="9" scale="93" r:id="rId2"/>
  <rowBreaks count="2" manualBreakCount="2">
    <brk id="66" max="8" man="1"/>
    <brk id="132" max="8" man="1"/>
  </rowBreaks>
  <colBreaks count="1" manualBreakCount="1">
    <brk id="8" max="312" man="1"/>
  </colBreaks>
  <drawing r:id="rId1"/>
</worksheet>
</file>

<file path=xl/worksheets/sheet6.xml><?xml version="1.0" encoding="utf-8"?>
<worksheet xmlns="http://schemas.openxmlformats.org/spreadsheetml/2006/main" xmlns:r="http://schemas.openxmlformats.org/officeDocument/2006/relationships">
  <sheetPr>
    <tabColor indexed="11"/>
  </sheetPr>
  <dimension ref="A1:Z156"/>
  <sheetViews>
    <sheetView showGridLines="0" view="pageBreakPreview" zoomScaleSheetLayoutView="100" zoomScalePageLayoutView="0" workbookViewId="0" topLeftCell="A1">
      <selection activeCell="L21" sqref="L21"/>
    </sheetView>
  </sheetViews>
  <sheetFormatPr defaultColWidth="9.00390625" defaultRowHeight="12.75"/>
  <cols>
    <col min="1" max="1" width="4.625" style="20" customWidth="1"/>
    <col min="2" max="2" width="5.00390625" style="17" customWidth="1"/>
    <col min="3" max="3" width="30.875" style="17" customWidth="1"/>
    <col min="4" max="4" width="4.25390625" style="17" customWidth="1"/>
    <col min="5" max="8" width="17.75390625" style="29" customWidth="1"/>
    <col min="9" max="9" width="1.37890625" style="29" customWidth="1"/>
    <col min="10" max="16384" width="9.125" style="17" customWidth="1"/>
  </cols>
  <sheetData>
    <row r="1" spans="1:26" ht="27" customHeight="1">
      <c r="A1" s="253" t="s">
        <v>38</v>
      </c>
      <c r="B1" s="253"/>
      <c r="C1" s="253"/>
      <c r="D1" s="253"/>
      <c r="E1" s="253"/>
      <c r="F1" s="253"/>
      <c r="G1" s="253"/>
      <c r="H1" s="253"/>
      <c r="I1" s="253"/>
      <c r="J1" s="115"/>
      <c r="K1" s="115"/>
      <c r="L1" s="115"/>
      <c r="M1" s="115"/>
      <c r="N1" s="115"/>
      <c r="O1" s="115"/>
      <c r="P1" s="115"/>
      <c r="Q1" s="115"/>
      <c r="R1" s="115"/>
      <c r="S1" s="115"/>
      <c r="T1" s="115"/>
      <c r="U1" s="115"/>
      <c r="V1" s="115"/>
      <c r="W1" s="115"/>
      <c r="X1" s="115"/>
      <c r="Y1" s="115"/>
      <c r="Z1" s="115"/>
    </row>
    <row r="2" spans="2:12" ht="21" customHeight="1">
      <c r="B2" s="169"/>
      <c r="D2" s="179" t="s">
        <v>348</v>
      </c>
      <c r="E2" s="179"/>
      <c r="F2" s="179"/>
      <c r="J2" s="72"/>
      <c r="K2" s="72"/>
      <c r="L2" s="72"/>
    </row>
    <row r="3" spans="2:9" ht="15" customHeight="1">
      <c r="B3" s="169"/>
      <c r="F3" s="19"/>
      <c r="G3" s="184" t="s">
        <v>40</v>
      </c>
      <c r="H3" s="184"/>
      <c r="I3" s="170"/>
    </row>
    <row r="4" spans="2:9" ht="15.75">
      <c r="B4" s="65">
        <v>3</v>
      </c>
      <c r="C4" s="23" t="s">
        <v>547</v>
      </c>
      <c r="D4" s="171"/>
      <c r="H4" s="30" t="s">
        <v>546</v>
      </c>
      <c r="I4" s="30"/>
    </row>
    <row r="5" spans="1:6" ht="12.75">
      <c r="A5" s="20">
        <v>1</v>
      </c>
      <c r="B5" s="65">
        <v>4</v>
      </c>
      <c r="C5" s="46" t="s">
        <v>545</v>
      </c>
      <c r="D5" s="46"/>
      <c r="E5" s="66" t="s">
        <v>527</v>
      </c>
      <c r="F5" s="66"/>
    </row>
    <row r="6" spans="2:6" ht="12.75">
      <c r="B6" s="65" t="s">
        <v>44</v>
      </c>
      <c r="C6" s="67" t="s">
        <v>45</v>
      </c>
      <c r="D6" s="254">
        <v>1</v>
      </c>
      <c r="E6" s="66" t="s">
        <v>525</v>
      </c>
      <c r="F6" s="66"/>
    </row>
    <row r="7" spans="1:6" ht="12.75">
      <c r="A7" s="20">
        <v>2</v>
      </c>
      <c r="B7" s="65" t="s">
        <v>44</v>
      </c>
      <c r="C7" s="67" t="s">
        <v>45</v>
      </c>
      <c r="D7" s="254"/>
      <c r="E7" s="66" t="s">
        <v>44</v>
      </c>
      <c r="F7" s="66" t="s">
        <v>527</v>
      </c>
    </row>
    <row r="8" spans="2:6" ht="12.75">
      <c r="B8" s="65">
        <v>184</v>
      </c>
      <c r="C8" s="67" t="s">
        <v>544</v>
      </c>
      <c r="D8" s="173"/>
      <c r="E8" s="172">
        <v>33</v>
      </c>
      <c r="F8" s="66" t="s">
        <v>525</v>
      </c>
    </row>
    <row r="9" spans="1:7" ht="12.75">
      <c r="A9" s="20">
        <v>3</v>
      </c>
      <c r="B9" s="65">
        <v>185</v>
      </c>
      <c r="C9" s="67" t="s">
        <v>543</v>
      </c>
      <c r="D9" s="173"/>
      <c r="E9" s="66" t="s">
        <v>542</v>
      </c>
      <c r="F9" s="66" t="s">
        <v>541</v>
      </c>
      <c r="G9" s="66"/>
    </row>
    <row r="10" spans="2:7" ht="12.75">
      <c r="B10" s="65">
        <v>74</v>
      </c>
      <c r="C10" s="67" t="s">
        <v>540</v>
      </c>
      <c r="D10" s="254">
        <v>2</v>
      </c>
      <c r="E10" s="66" t="s">
        <v>539</v>
      </c>
      <c r="F10" s="66"/>
      <c r="G10" s="66"/>
    </row>
    <row r="11" spans="1:7" ht="12.75">
      <c r="A11" s="20">
        <v>4</v>
      </c>
      <c r="B11" s="65">
        <v>87</v>
      </c>
      <c r="C11" s="67" t="s">
        <v>538</v>
      </c>
      <c r="D11" s="254"/>
      <c r="E11" s="66" t="s">
        <v>537</v>
      </c>
      <c r="F11" s="66"/>
      <c r="G11" s="66" t="s">
        <v>527</v>
      </c>
    </row>
    <row r="12" spans="2:8" ht="12.75">
      <c r="B12" s="65">
        <v>179</v>
      </c>
      <c r="C12" s="67" t="s">
        <v>536</v>
      </c>
      <c r="D12" s="173"/>
      <c r="E12" s="66"/>
      <c r="F12" s="254">
        <v>49</v>
      </c>
      <c r="G12" s="66" t="s">
        <v>525</v>
      </c>
      <c r="H12" s="66"/>
    </row>
    <row r="13" spans="1:8" ht="12.75">
      <c r="A13" s="20">
        <v>5</v>
      </c>
      <c r="B13" s="65">
        <v>187</v>
      </c>
      <c r="C13" s="67" t="s">
        <v>535</v>
      </c>
      <c r="D13" s="173"/>
      <c r="E13" s="66" t="s">
        <v>534</v>
      </c>
      <c r="F13" s="254"/>
      <c r="G13" s="66" t="s">
        <v>533</v>
      </c>
      <c r="H13" s="66"/>
    </row>
    <row r="14" spans="2:8" ht="12.75">
      <c r="B14" s="65" t="s">
        <v>44</v>
      </c>
      <c r="C14" s="67" t="s">
        <v>45</v>
      </c>
      <c r="D14" s="254">
        <v>3</v>
      </c>
      <c r="E14" s="66" t="s">
        <v>532</v>
      </c>
      <c r="F14" s="66"/>
      <c r="G14" s="66"/>
      <c r="H14" s="66"/>
    </row>
    <row r="15" spans="1:8" ht="12.75">
      <c r="A15" s="20">
        <v>6</v>
      </c>
      <c r="B15" s="65" t="s">
        <v>44</v>
      </c>
      <c r="C15" s="67" t="s">
        <v>45</v>
      </c>
      <c r="D15" s="254"/>
      <c r="E15" s="66" t="s">
        <v>44</v>
      </c>
      <c r="F15" s="66" t="s">
        <v>531</v>
      </c>
      <c r="G15" s="66"/>
      <c r="H15" s="66"/>
    </row>
    <row r="16" spans="2:8" ht="12.75">
      <c r="B16" s="65" t="s">
        <v>44</v>
      </c>
      <c r="C16" s="67" t="s">
        <v>45</v>
      </c>
      <c r="D16" s="173"/>
      <c r="E16" s="172">
        <v>34</v>
      </c>
      <c r="F16" s="66" t="s">
        <v>525</v>
      </c>
      <c r="G16" s="66"/>
      <c r="H16" s="66"/>
    </row>
    <row r="17" spans="1:8" ht="12.75">
      <c r="A17" s="20">
        <v>7</v>
      </c>
      <c r="B17" s="65" t="s">
        <v>44</v>
      </c>
      <c r="C17" s="67" t="s">
        <v>45</v>
      </c>
      <c r="D17" s="173"/>
      <c r="E17" s="66" t="s">
        <v>531</v>
      </c>
      <c r="F17" s="66" t="s">
        <v>44</v>
      </c>
      <c r="G17" s="66"/>
      <c r="H17" s="66"/>
    </row>
    <row r="18" spans="2:8" ht="12.75">
      <c r="B18" s="65">
        <v>75</v>
      </c>
      <c r="C18" s="67" t="s">
        <v>530</v>
      </c>
      <c r="D18" s="254">
        <v>4</v>
      </c>
      <c r="E18" s="66" t="s">
        <v>529</v>
      </c>
      <c r="F18" s="66"/>
      <c r="G18" s="66"/>
      <c r="H18" s="54"/>
    </row>
    <row r="19" spans="1:8" ht="12.75">
      <c r="A19" s="20">
        <v>8</v>
      </c>
      <c r="B19" s="65">
        <v>174</v>
      </c>
      <c r="C19" s="67" t="s">
        <v>528</v>
      </c>
      <c r="D19" s="254"/>
      <c r="E19" s="66" t="s">
        <v>44</v>
      </c>
      <c r="F19" s="66"/>
      <c r="G19" s="66"/>
      <c r="H19" s="54" t="s">
        <v>527</v>
      </c>
    </row>
    <row r="20" spans="2:8" ht="12.75">
      <c r="B20" s="48">
        <v>63</v>
      </c>
      <c r="C20" s="67" t="s">
        <v>526</v>
      </c>
      <c r="D20" s="173"/>
      <c r="E20" s="66"/>
      <c r="F20" s="66"/>
      <c r="G20" s="254">
        <v>57</v>
      </c>
      <c r="H20" s="54" t="s">
        <v>525</v>
      </c>
    </row>
    <row r="21" spans="1:9" ht="12.75">
      <c r="A21" s="20">
        <v>9</v>
      </c>
      <c r="B21" s="48">
        <v>145</v>
      </c>
      <c r="C21" s="67" t="s">
        <v>524</v>
      </c>
      <c r="D21" s="173"/>
      <c r="E21" s="66" t="s">
        <v>523</v>
      </c>
      <c r="F21" s="66"/>
      <c r="G21" s="254"/>
      <c r="H21" s="54" t="s">
        <v>522</v>
      </c>
      <c r="I21" s="66"/>
    </row>
    <row r="22" spans="2:9" ht="12.75">
      <c r="B22" s="48" t="s">
        <v>44</v>
      </c>
      <c r="C22" s="67" t="s">
        <v>45</v>
      </c>
      <c r="D22" s="254">
        <v>5</v>
      </c>
      <c r="E22" s="66" t="s">
        <v>521</v>
      </c>
      <c r="F22" s="66"/>
      <c r="G22" s="66"/>
      <c r="H22" s="66"/>
      <c r="I22" s="66"/>
    </row>
    <row r="23" spans="1:9" ht="12.75">
      <c r="A23" s="20">
        <v>10</v>
      </c>
      <c r="B23" s="48" t="s">
        <v>44</v>
      </c>
      <c r="C23" s="67" t="s">
        <v>45</v>
      </c>
      <c r="D23" s="254"/>
      <c r="E23" s="66" t="s">
        <v>44</v>
      </c>
      <c r="F23" s="66" t="s">
        <v>518</v>
      </c>
      <c r="G23" s="66"/>
      <c r="H23" s="66"/>
      <c r="I23" s="66"/>
    </row>
    <row r="24" spans="2:9" ht="12.75">
      <c r="B24" s="48">
        <v>53</v>
      </c>
      <c r="C24" s="67" t="s">
        <v>520</v>
      </c>
      <c r="D24" s="173"/>
      <c r="E24" s="172">
        <v>35</v>
      </c>
      <c r="F24" s="66" t="s">
        <v>515</v>
      </c>
      <c r="G24" s="66"/>
      <c r="H24" s="66"/>
      <c r="I24" s="66"/>
    </row>
    <row r="25" spans="1:9" ht="12.75">
      <c r="A25" s="20">
        <v>11</v>
      </c>
      <c r="B25" s="48">
        <v>93</v>
      </c>
      <c r="C25" s="67" t="s">
        <v>519</v>
      </c>
      <c r="D25" s="173"/>
      <c r="E25" s="66" t="s">
        <v>518</v>
      </c>
      <c r="F25" s="66" t="s">
        <v>517</v>
      </c>
      <c r="G25" s="66"/>
      <c r="H25" s="66"/>
      <c r="I25" s="66"/>
    </row>
    <row r="26" spans="2:9" ht="12.75">
      <c r="B26" s="48">
        <v>39</v>
      </c>
      <c r="C26" s="67" t="s">
        <v>516</v>
      </c>
      <c r="D26" s="254">
        <v>6</v>
      </c>
      <c r="E26" s="66" t="s">
        <v>515</v>
      </c>
      <c r="F26" s="66"/>
      <c r="G26" s="66"/>
      <c r="H26" s="66"/>
      <c r="I26" s="66"/>
    </row>
    <row r="27" spans="1:9" ht="12.75">
      <c r="A27" s="20">
        <v>12</v>
      </c>
      <c r="B27" s="48">
        <v>41</v>
      </c>
      <c r="C27" s="67" t="s">
        <v>514</v>
      </c>
      <c r="D27" s="254"/>
      <c r="E27" s="66" t="s">
        <v>513</v>
      </c>
      <c r="F27" s="66"/>
      <c r="G27" s="66" t="s">
        <v>504</v>
      </c>
      <c r="H27" s="66"/>
      <c r="I27" s="66"/>
    </row>
    <row r="28" spans="2:9" ht="12.75">
      <c r="B28" s="48">
        <v>23</v>
      </c>
      <c r="C28" s="67" t="s">
        <v>512</v>
      </c>
      <c r="D28" s="173"/>
      <c r="E28" s="66"/>
      <c r="F28" s="254">
        <v>50</v>
      </c>
      <c r="G28" s="66" t="s">
        <v>501</v>
      </c>
      <c r="H28" s="66"/>
      <c r="I28" s="66"/>
    </row>
    <row r="29" spans="1:9" ht="12.75">
      <c r="A29" s="20">
        <v>13</v>
      </c>
      <c r="B29" s="48">
        <v>28</v>
      </c>
      <c r="C29" s="67" t="s">
        <v>511</v>
      </c>
      <c r="D29" s="173"/>
      <c r="E29" s="66" t="s">
        <v>510</v>
      </c>
      <c r="F29" s="254"/>
      <c r="G29" s="66" t="s">
        <v>509</v>
      </c>
      <c r="H29" s="66"/>
      <c r="I29" s="66"/>
    </row>
    <row r="30" spans="2:9" ht="12.75">
      <c r="B30" s="48">
        <v>77</v>
      </c>
      <c r="C30" s="67" t="s">
        <v>508</v>
      </c>
      <c r="D30" s="254">
        <v>7</v>
      </c>
      <c r="E30" s="66" t="s">
        <v>507</v>
      </c>
      <c r="F30" s="66"/>
      <c r="G30" s="66"/>
      <c r="H30" s="66"/>
      <c r="I30" s="66"/>
    </row>
    <row r="31" spans="1:9" ht="12.75">
      <c r="A31" s="20">
        <v>14</v>
      </c>
      <c r="B31" s="48">
        <v>94</v>
      </c>
      <c r="C31" s="67" t="s">
        <v>506</v>
      </c>
      <c r="D31" s="254"/>
      <c r="E31" s="66" t="s">
        <v>505</v>
      </c>
      <c r="F31" s="66" t="s">
        <v>504</v>
      </c>
      <c r="G31" s="66"/>
      <c r="H31" s="66"/>
      <c r="I31" s="66"/>
    </row>
    <row r="32" spans="2:9" ht="12.75">
      <c r="B32" s="48" t="s">
        <v>44</v>
      </c>
      <c r="C32" s="67" t="s">
        <v>45</v>
      </c>
      <c r="D32" s="173"/>
      <c r="E32" s="172">
        <v>36</v>
      </c>
      <c r="F32" s="66" t="s">
        <v>501</v>
      </c>
      <c r="G32" s="66"/>
      <c r="H32" s="66"/>
      <c r="I32" s="66"/>
    </row>
    <row r="33" spans="1:9" ht="12.75">
      <c r="A33" s="20">
        <v>15</v>
      </c>
      <c r="B33" s="48" t="s">
        <v>44</v>
      </c>
      <c r="C33" s="67" t="s">
        <v>45</v>
      </c>
      <c r="D33" s="173"/>
      <c r="E33" s="66" t="s">
        <v>504</v>
      </c>
      <c r="F33" s="66" t="s">
        <v>503</v>
      </c>
      <c r="G33" s="66"/>
      <c r="H33" s="66"/>
      <c r="I33" s="66"/>
    </row>
    <row r="34" spans="2:9" ht="12.75">
      <c r="B34" s="48">
        <v>7</v>
      </c>
      <c r="C34" s="46" t="s">
        <v>502</v>
      </c>
      <c r="D34" s="254">
        <v>8</v>
      </c>
      <c r="E34" s="66" t="s">
        <v>501</v>
      </c>
      <c r="F34" s="66"/>
      <c r="G34" s="66"/>
      <c r="H34" s="66"/>
      <c r="I34" s="66"/>
    </row>
    <row r="35" spans="1:10" ht="12.75">
      <c r="A35" s="20">
        <v>16</v>
      </c>
      <c r="B35" s="48">
        <v>30</v>
      </c>
      <c r="C35" s="46" t="s">
        <v>500</v>
      </c>
      <c r="D35" s="254"/>
      <c r="E35" s="54" t="s">
        <v>44</v>
      </c>
      <c r="F35" s="66"/>
      <c r="G35" s="66"/>
      <c r="H35" s="48" t="s">
        <v>346</v>
      </c>
      <c r="I35" s="174"/>
      <c r="J35" s="67"/>
    </row>
    <row r="36" spans="2:10" ht="12.75">
      <c r="B36" s="48">
        <v>9</v>
      </c>
      <c r="C36" s="46" t="s">
        <v>499</v>
      </c>
      <c r="D36" s="173"/>
      <c r="E36" s="54"/>
      <c r="F36" s="66"/>
      <c r="G36" s="243">
        <v>61</v>
      </c>
      <c r="H36" s="48" t="s">
        <v>345</v>
      </c>
      <c r="I36" s="66"/>
      <c r="J36" s="67"/>
    </row>
    <row r="37" spans="1:10" ht="12.75">
      <c r="A37" s="20">
        <v>17</v>
      </c>
      <c r="B37" s="48">
        <v>25</v>
      </c>
      <c r="C37" s="46" t="s">
        <v>498</v>
      </c>
      <c r="D37" s="173"/>
      <c r="E37" s="66" t="s">
        <v>346</v>
      </c>
      <c r="F37" s="66"/>
      <c r="G37" s="243"/>
      <c r="H37" s="66" t="s">
        <v>497</v>
      </c>
      <c r="I37" s="66"/>
      <c r="J37" s="67"/>
    </row>
    <row r="38" spans="2:9" ht="12.75">
      <c r="B38" s="48" t="s">
        <v>44</v>
      </c>
      <c r="C38" s="67" t="s">
        <v>45</v>
      </c>
      <c r="D38" s="254">
        <v>9</v>
      </c>
      <c r="E38" s="66" t="s">
        <v>345</v>
      </c>
      <c r="F38" s="66"/>
      <c r="G38" s="66"/>
      <c r="H38" s="66"/>
      <c r="I38" s="66"/>
    </row>
    <row r="39" spans="1:9" ht="12.75">
      <c r="A39" s="20">
        <v>18</v>
      </c>
      <c r="B39" s="48" t="s">
        <v>44</v>
      </c>
      <c r="C39" s="67" t="s">
        <v>45</v>
      </c>
      <c r="D39" s="254"/>
      <c r="E39" s="54" t="s">
        <v>44</v>
      </c>
      <c r="F39" s="66" t="s">
        <v>346</v>
      </c>
      <c r="G39" s="66"/>
      <c r="H39" s="66"/>
      <c r="I39" s="66"/>
    </row>
    <row r="40" spans="2:9" ht="12.75">
      <c r="B40" s="48">
        <v>86</v>
      </c>
      <c r="C40" s="46" t="s">
        <v>496</v>
      </c>
      <c r="D40" s="173"/>
      <c r="E40" s="172">
        <v>37</v>
      </c>
      <c r="F40" s="66" t="s">
        <v>345</v>
      </c>
      <c r="G40" s="66"/>
      <c r="H40" s="66"/>
      <c r="I40" s="66"/>
    </row>
    <row r="41" spans="1:9" ht="12.75">
      <c r="A41" s="20">
        <v>19</v>
      </c>
      <c r="B41" s="48">
        <v>132</v>
      </c>
      <c r="C41" s="46" t="s">
        <v>495</v>
      </c>
      <c r="D41" s="173"/>
      <c r="E41" s="66" t="s">
        <v>494</v>
      </c>
      <c r="F41" s="66" t="s">
        <v>493</v>
      </c>
      <c r="G41" s="66"/>
      <c r="H41" s="66"/>
      <c r="I41" s="66"/>
    </row>
    <row r="42" spans="2:9" ht="12.75">
      <c r="B42" s="48">
        <v>188</v>
      </c>
      <c r="C42" s="46" t="s">
        <v>492</v>
      </c>
      <c r="D42" s="254">
        <v>10</v>
      </c>
      <c r="E42" s="66" t="s">
        <v>491</v>
      </c>
      <c r="F42" s="66"/>
      <c r="G42" s="66"/>
      <c r="H42" s="66"/>
      <c r="I42" s="66"/>
    </row>
    <row r="43" spans="1:9" ht="12.75">
      <c r="A43" s="20">
        <v>20</v>
      </c>
      <c r="B43" s="48">
        <v>190</v>
      </c>
      <c r="C43" s="46" t="s">
        <v>490</v>
      </c>
      <c r="D43" s="254"/>
      <c r="E43" s="54" t="s">
        <v>489</v>
      </c>
      <c r="F43" s="66"/>
      <c r="G43" s="66" t="s">
        <v>346</v>
      </c>
      <c r="H43" s="66"/>
      <c r="I43" s="66"/>
    </row>
    <row r="44" spans="2:9" ht="12.75">
      <c r="B44" s="48">
        <v>180</v>
      </c>
      <c r="C44" s="46" t="s">
        <v>488</v>
      </c>
      <c r="D44" s="173"/>
      <c r="E44" s="54"/>
      <c r="F44" s="254">
        <v>51</v>
      </c>
      <c r="G44" s="66" t="s">
        <v>345</v>
      </c>
      <c r="H44" s="66"/>
      <c r="I44" s="66"/>
    </row>
    <row r="45" spans="1:9" ht="12.75">
      <c r="A45" s="20">
        <v>21</v>
      </c>
      <c r="B45" s="48">
        <v>181</v>
      </c>
      <c r="C45" s="46" t="s">
        <v>487</v>
      </c>
      <c r="D45" s="173"/>
      <c r="E45" s="66" t="s">
        <v>482</v>
      </c>
      <c r="F45" s="254"/>
      <c r="G45" s="66" t="s">
        <v>486</v>
      </c>
      <c r="H45" s="66"/>
      <c r="I45" s="66"/>
    </row>
    <row r="46" spans="2:9" ht="12.75">
      <c r="B46" s="48">
        <v>110</v>
      </c>
      <c r="C46" s="46" t="s">
        <v>485</v>
      </c>
      <c r="D46" s="254">
        <v>11</v>
      </c>
      <c r="E46" s="66" t="s">
        <v>481</v>
      </c>
      <c r="F46" s="66"/>
      <c r="G46" s="66"/>
      <c r="H46" s="66"/>
      <c r="I46" s="66"/>
    </row>
    <row r="47" spans="1:9" ht="12.75">
      <c r="A47" s="20">
        <v>22</v>
      </c>
      <c r="B47" s="48">
        <v>119</v>
      </c>
      <c r="C47" s="46" t="s">
        <v>484</v>
      </c>
      <c r="D47" s="254"/>
      <c r="E47" s="54" t="s">
        <v>483</v>
      </c>
      <c r="F47" s="66" t="s">
        <v>482</v>
      </c>
      <c r="G47" s="66"/>
      <c r="H47" s="66"/>
      <c r="I47" s="66"/>
    </row>
    <row r="48" spans="2:9" ht="12.75">
      <c r="B48" s="48" t="s">
        <v>44</v>
      </c>
      <c r="C48" s="46" t="s">
        <v>45</v>
      </c>
      <c r="D48" s="173"/>
      <c r="E48" s="172">
        <v>38</v>
      </c>
      <c r="F48" s="66" t="s">
        <v>481</v>
      </c>
      <c r="G48" s="66"/>
      <c r="H48" s="66"/>
      <c r="I48" s="66"/>
    </row>
    <row r="49" spans="1:9" ht="12.75">
      <c r="A49" s="20">
        <v>23</v>
      </c>
      <c r="B49" s="48" t="s">
        <v>44</v>
      </c>
      <c r="C49" s="46" t="s">
        <v>45</v>
      </c>
      <c r="D49" s="173"/>
      <c r="E49" s="66" t="s">
        <v>480</v>
      </c>
      <c r="F49" s="66" t="s">
        <v>479</v>
      </c>
      <c r="G49" s="66"/>
      <c r="H49" s="66"/>
      <c r="I49" s="66"/>
    </row>
    <row r="50" spans="2:9" ht="12.75">
      <c r="B50" s="48">
        <v>49</v>
      </c>
      <c r="C50" s="46" t="s">
        <v>478</v>
      </c>
      <c r="D50" s="254">
        <v>12</v>
      </c>
      <c r="E50" s="66" t="s">
        <v>477</v>
      </c>
      <c r="F50" s="66"/>
      <c r="G50" s="66"/>
      <c r="H50" s="66"/>
      <c r="I50" s="66"/>
    </row>
    <row r="51" spans="1:9" ht="12.75">
      <c r="A51" s="20">
        <v>24</v>
      </c>
      <c r="B51" s="48">
        <v>170</v>
      </c>
      <c r="C51" s="46" t="s">
        <v>476</v>
      </c>
      <c r="D51" s="254"/>
      <c r="E51" s="54" t="s">
        <v>44</v>
      </c>
      <c r="F51" s="66"/>
      <c r="G51" s="66"/>
      <c r="H51" s="54" t="s">
        <v>346</v>
      </c>
      <c r="I51" s="66"/>
    </row>
    <row r="52" spans="2:9" ht="12.75">
      <c r="B52" s="48">
        <v>29</v>
      </c>
      <c r="C52" s="46" t="s">
        <v>475</v>
      </c>
      <c r="D52" s="173"/>
      <c r="E52" s="54"/>
      <c r="F52" s="66"/>
      <c r="G52" s="254">
        <v>58</v>
      </c>
      <c r="H52" s="54" t="s">
        <v>345</v>
      </c>
      <c r="I52" s="66"/>
    </row>
    <row r="53" spans="1:9" ht="12.75">
      <c r="A53" s="20">
        <v>25</v>
      </c>
      <c r="B53" s="48">
        <v>97</v>
      </c>
      <c r="C53" s="46" t="s">
        <v>474</v>
      </c>
      <c r="D53" s="173"/>
      <c r="E53" s="66" t="s">
        <v>472</v>
      </c>
      <c r="F53" s="66"/>
      <c r="G53" s="254"/>
      <c r="H53" s="66" t="s">
        <v>473</v>
      </c>
      <c r="I53" s="66"/>
    </row>
    <row r="54" spans="2:7" ht="12.75">
      <c r="B54" s="48" t="s">
        <v>44</v>
      </c>
      <c r="C54" s="46" t="s">
        <v>45</v>
      </c>
      <c r="D54" s="254">
        <v>13</v>
      </c>
      <c r="E54" s="66" t="s">
        <v>470</v>
      </c>
      <c r="F54" s="66"/>
      <c r="G54" s="66"/>
    </row>
    <row r="55" spans="1:7" ht="12.75">
      <c r="A55" s="20">
        <v>26</v>
      </c>
      <c r="B55" s="48" t="s">
        <v>44</v>
      </c>
      <c r="C55" s="46" t="s">
        <v>45</v>
      </c>
      <c r="D55" s="254"/>
      <c r="E55" s="54" t="s">
        <v>44</v>
      </c>
      <c r="F55" s="66" t="s">
        <v>472</v>
      </c>
      <c r="G55" s="66"/>
    </row>
    <row r="56" spans="2:7" ht="12.75">
      <c r="B56" s="48">
        <v>146</v>
      </c>
      <c r="C56" s="46" t="s">
        <v>471</v>
      </c>
      <c r="D56" s="173"/>
      <c r="E56" s="172">
        <v>39</v>
      </c>
      <c r="F56" s="66" t="s">
        <v>470</v>
      </c>
      <c r="G56" s="66"/>
    </row>
    <row r="57" spans="1:7" ht="12.75">
      <c r="A57" s="20">
        <v>27</v>
      </c>
      <c r="B57" s="48">
        <v>160</v>
      </c>
      <c r="C57" s="46" t="s">
        <v>469</v>
      </c>
      <c r="D57" s="173"/>
      <c r="E57" s="66" t="s">
        <v>468</v>
      </c>
      <c r="F57" s="66" t="s">
        <v>467</v>
      </c>
      <c r="G57" s="66"/>
    </row>
    <row r="58" spans="2:7" ht="12.75">
      <c r="B58" s="48">
        <v>36</v>
      </c>
      <c r="C58" s="46" t="s">
        <v>466</v>
      </c>
      <c r="D58" s="254">
        <v>14</v>
      </c>
      <c r="E58" s="66" t="s">
        <v>465</v>
      </c>
      <c r="F58" s="66"/>
      <c r="G58" s="66"/>
    </row>
    <row r="59" spans="1:7" ht="12.75">
      <c r="A59" s="20">
        <v>28</v>
      </c>
      <c r="B59" s="48">
        <v>172</v>
      </c>
      <c r="C59" s="46" t="s">
        <v>464</v>
      </c>
      <c r="D59" s="254"/>
      <c r="E59" s="54" t="s">
        <v>463</v>
      </c>
      <c r="F59" s="66"/>
      <c r="G59" s="66" t="s">
        <v>454</v>
      </c>
    </row>
    <row r="60" spans="2:7" ht="12.75">
      <c r="B60" s="48">
        <v>65</v>
      </c>
      <c r="C60" s="46" t="s">
        <v>462</v>
      </c>
      <c r="D60" s="173"/>
      <c r="E60" s="54"/>
      <c r="F60" s="254">
        <v>52</v>
      </c>
      <c r="G60" s="66" t="s">
        <v>451</v>
      </c>
    </row>
    <row r="61" spans="1:7" ht="12.75">
      <c r="A61" s="20">
        <v>29</v>
      </c>
      <c r="B61" s="48">
        <v>176</v>
      </c>
      <c r="C61" s="46" t="s">
        <v>461</v>
      </c>
      <c r="D61" s="173"/>
      <c r="E61" s="66" t="s">
        <v>460</v>
      </c>
      <c r="F61" s="254"/>
      <c r="G61" s="66" t="s">
        <v>459</v>
      </c>
    </row>
    <row r="62" spans="2:7" ht="12.75">
      <c r="B62" s="48">
        <v>40</v>
      </c>
      <c r="C62" s="46" t="s">
        <v>458</v>
      </c>
      <c r="D62" s="254">
        <v>15</v>
      </c>
      <c r="E62" s="66" t="s">
        <v>457</v>
      </c>
      <c r="F62" s="66"/>
      <c r="G62" s="66"/>
    </row>
    <row r="63" spans="1:7" ht="12.75">
      <c r="A63" s="20">
        <v>30</v>
      </c>
      <c r="B63" s="48">
        <v>43</v>
      </c>
      <c r="C63" s="46" t="s">
        <v>456</v>
      </c>
      <c r="D63" s="254"/>
      <c r="E63" s="54" t="s">
        <v>455</v>
      </c>
      <c r="F63" s="66" t="s">
        <v>454</v>
      </c>
      <c r="G63" s="66"/>
    </row>
    <row r="64" spans="2:7" ht="12.75">
      <c r="B64" s="48" t="s">
        <v>44</v>
      </c>
      <c r="C64" s="46" t="s">
        <v>45</v>
      </c>
      <c r="D64" s="173"/>
      <c r="E64" s="172">
        <v>40</v>
      </c>
      <c r="F64" s="66" t="s">
        <v>451</v>
      </c>
      <c r="G64" s="66"/>
    </row>
    <row r="65" spans="1:7" ht="12.75">
      <c r="A65" s="20">
        <v>31</v>
      </c>
      <c r="B65" s="48" t="s">
        <v>44</v>
      </c>
      <c r="C65" s="46" t="s">
        <v>45</v>
      </c>
      <c r="D65" s="173"/>
      <c r="E65" s="66" t="s">
        <v>454</v>
      </c>
      <c r="F65" s="66" t="s">
        <v>453</v>
      </c>
      <c r="G65" s="66"/>
    </row>
    <row r="66" spans="2:7" ht="12.75">
      <c r="B66" s="48">
        <v>10</v>
      </c>
      <c r="C66" s="46" t="s">
        <v>452</v>
      </c>
      <c r="D66" s="254">
        <v>16</v>
      </c>
      <c r="E66" s="66" t="s">
        <v>451</v>
      </c>
      <c r="F66" s="66"/>
      <c r="G66" s="66"/>
    </row>
    <row r="67" spans="1:7" ht="12.75">
      <c r="A67" s="20">
        <v>32</v>
      </c>
      <c r="B67" s="48">
        <v>15</v>
      </c>
      <c r="C67" s="46" t="s">
        <v>450</v>
      </c>
      <c r="D67" s="254"/>
      <c r="E67" s="66" t="s">
        <v>44</v>
      </c>
      <c r="F67" s="66"/>
      <c r="G67" s="66"/>
    </row>
    <row r="68" spans="1:9" ht="25.5">
      <c r="A68" s="257" t="s">
        <v>38</v>
      </c>
      <c r="B68" s="257"/>
      <c r="C68" s="257"/>
      <c r="D68" s="257"/>
      <c r="E68" s="257"/>
      <c r="F68" s="257"/>
      <c r="G68" s="257"/>
      <c r="H68" s="257"/>
      <c r="I68" s="257"/>
    </row>
    <row r="69" spans="2:8" ht="18.75">
      <c r="B69" s="169"/>
      <c r="D69" s="179" t="s">
        <v>348</v>
      </c>
      <c r="E69" s="179"/>
      <c r="F69" s="179"/>
      <c r="H69" s="24" t="s">
        <v>40</v>
      </c>
    </row>
    <row r="70" spans="2:8" ht="15" customHeight="1">
      <c r="B70" s="169"/>
      <c r="F70" s="19"/>
      <c r="H70" s="256" t="s">
        <v>449</v>
      </c>
    </row>
    <row r="71" spans="2:4" ht="13.5">
      <c r="B71" s="65">
        <v>5</v>
      </c>
      <c r="C71" s="23" t="s">
        <v>448</v>
      </c>
      <c r="D71" s="169"/>
    </row>
    <row r="72" spans="1:8" ht="12.75">
      <c r="A72" s="20">
        <v>33</v>
      </c>
      <c r="B72" s="65">
        <v>8</v>
      </c>
      <c r="C72" s="46" t="s">
        <v>447</v>
      </c>
      <c r="D72" s="67"/>
      <c r="E72" s="66" t="s">
        <v>438</v>
      </c>
      <c r="F72" s="66"/>
      <c r="G72" s="66"/>
      <c r="H72" s="66"/>
    </row>
    <row r="73" spans="2:8" ht="12.75">
      <c r="B73" s="65" t="s">
        <v>44</v>
      </c>
      <c r="C73" s="46" t="s">
        <v>45</v>
      </c>
      <c r="D73" s="254">
        <v>17</v>
      </c>
      <c r="E73" s="66" t="s">
        <v>436</v>
      </c>
      <c r="F73" s="66"/>
      <c r="G73" s="66"/>
      <c r="H73" s="66"/>
    </row>
    <row r="74" spans="1:8" ht="12.75">
      <c r="A74" s="20">
        <v>34</v>
      </c>
      <c r="B74" s="65" t="s">
        <v>44</v>
      </c>
      <c r="C74" s="46" t="s">
        <v>45</v>
      </c>
      <c r="D74" s="254"/>
      <c r="E74" s="66" t="s">
        <v>44</v>
      </c>
      <c r="F74" s="66" t="s">
        <v>438</v>
      </c>
      <c r="G74" s="66"/>
      <c r="H74" s="66"/>
    </row>
    <row r="75" spans="2:8" ht="12.75">
      <c r="B75" s="65">
        <v>38</v>
      </c>
      <c r="C75" s="46" t="s">
        <v>446</v>
      </c>
      <c r="D75" s="173"/>
      <c r="E75" s="172">
        <v>41</v>
      </c>
      <c r="F75" s="66" t="s">
        <v>436</v>
      </c>
      <c r="G75" s="66"/>
      <c r="H75" s="66"/>
    </row>
    <row r="76" spans="1:8" ht="12.75">
      <c r="A76" s="20">
        <v>35</v>
      </c>
      <c r="B76" s="65">
        <v>138</v>
      </c>
      <c r="C76" s="46" t="s">
        <v>445</v>
      </c>
      <c r="D76" s="173"/>
      <c r="E76" s="66" t="s">
        <v>444</v>
      </c>
      <c r="F76" s="66" t="s">
        <v>443</v>
      </c>
      <c r="G76" s="66"/>
      <c r="H76" s="66"/>
    </row>
    <row r="77" spans="2:8" ht="12.75">
      <c r="B77" s="65">
        <v>96</v>
      </c>
      <c r="C77" s="46" t="s">
        <v>442</v>
      </c>
      <c r="D77" s="254">
        <v>18</v>
      </c>
      <c r="E77" s="66" t="s">
        <v>441</v>
      </c>
      <c r="F77" s="66"/>
      <c r="G77" s="66"/>
      <c r="H77" s="66"/>
    </row>
    <row r="78" spans="1:8" ht="12.75">
      <c r="A78" s="20">
        <v>36</v>
      </c>
      <c r="B78" s="65">
        <v>192</v>
      </c>
      <c r="C78" s="46" t="s">
        <v>440</v>
      </c>
      <c r="D78" s="254"/>
      <c r="E78" s="66" t="s">
        <v>439</v>
      </c>
      <c r="F78" s="66"/>
      <c r="G78" s="66" t="s">
        <v>438</v>
      </c>
      <c r="H78" s="66"/>
    </row>
    <row r="79" spans="2:8" ht="12.75">
      <c r="B79" s="65">
        <v>19</v>
      </c>
      <c r="C79" s="46" t="s">
        <v>437</v>
      </c>
      <c r="D79" s="173"/>
      <c r="E79" s="66"/>
      <c r="F79" s="254">
        <v>53</v>
      </c>
      <c r="G79" s="66" t="s">
        <v>436</v>
      </c>
      <c r="H79" s="66"/>
    </row>
    <row r="80" spans="1:8" ht="12.75">
      <c r="A80" s="20">
        <v>37</v>
      </c>
      <c r="B80" s="65">
        <v>44</v>
      </c>
      <c r="C80" s="46" t="s">
        <v>435</v>
      </c>
      <c r="D80" s="173"/>
      <c r="E80" s="66" t="s">
        <v>430</v>
      </c>
      <c r="F80" s="254"/>
      <c r="G80" s="66" t="s">
        <v>434</v>
      </c>
      <c r="H80" s="66"/>
    </row>
    <row r="81" spans="2:8" ht="12.75">
      <c r="B81" s="65">
        <v>161</v>
      </c>
      <c r="C81" s="46" t="s">
        <v>433</v>
      </c>
      <c r="D81" s="254">
        <v>19</v>
      </c>
      <c r="E81" s="66" t="s">
        <v>429</v>
      </c>
      <c r="F81" s="66"/>
      <c r="G81" s="66"/>
      <c r="H81" s="66"/>
    </row>
    <row r="82" spans="1:8" ht="12.75">
      <c r="A82" s="20">
        <v>38</v>
      </c>
      <c r="B82" s="65">
        <v>178</v>
      </c>
      <c r="C82" s="46" t="s">
        <v>432</v>
      </c>
      <c r="D82" s="254"/>
      <c r="E82" s="66" t="s">
        <v>431</v>
      </c>
      <c r="F82" s="66" t="s">
        <v>430</v>
      </c>
      <c r="G82" s="66"/>
      <c r="H82" s="66"/>
    </row>
    <row r="83" spans="2:8" ht="12.75">
      <c r="B83" s="65" t="s">
        <v>44</v>
      </c>
      <c r="C83" s="46" t="s">
        <v>45</v>
      </c>
      <c r="D83" s="173"/>
      <c r="E83" s="172">
        <v>42</v>
      </c>
      <c r="F83" s="66" t="s">
        <v>429</v>
      </c>
      <c r="G83" s="66"/>
      <c r="H83" s="66"/>
    </row>
    <row r="84" spans="1:8" ht="12.75">
      <c r="A84" s="20">
        <v>39</v>
      </c>
      <c r="B84" s="65" t="s">
        <v>44</v>
      </c>
      <c r="C84" s="46" t="s">
        <v>45</v>
      </c>
      <c r="D84" s="173"/>
      <c r="E84" s="66" t="s">
        <v>428</v>
      </c>
      <c r="F84" s="66" t="s">
        <v>427</v>
      </c>
      <c r="G84" s="66"/>
      <c r="H84" s="66"/>
    </row>
    <row r="85" spans="2:8" ht="12.75">
      <c r="B85" s="65">
        <v>182</v>
      </c>
      <c r="C85" s="46" t="s">
        <v>426</v>
      </c>
      <c r="D85" s="254">
        <v>20</v>
      </c>
      <c r="E85" s="66" t="s">
        <v>425</v>
      </c>
      <c r="F85" s="66"/>
      <c r="G85" s="66"/>
      <c r="H85" s="54"/>
    </row>
    <row r="86" spans="1:8" ht="12.75">
      <c r="A86" s="20">
        <v>40</v>
      </c>
      <c r="B86" s="65">
        <v>186</v>
      </c>
      <c r="C86" s="46" t="s">
        <v>424</v>
      </c>
      <c r="D86" s="254"/>
      <c r="E86" s="66" t="s">
        <v>44</v>
      </c>
      <c r="F86" s="66"/>
      <c r="G86" s="66"/>
      <c r="H86" s="54" t="s">
        <v>404</v>
      </c>
    </row>
    <row r="87" spans="2:8" ht="12.75">
      <c r="B87" s="65">
        <v>24</v>
      </c>
      <c r="C87" s="46" t="s">
        <v>423</v>
      </c>
      <c r="D87" s="173"/>
      <c r="E87" s="66"/>
      <c r="F87" s="66"/>
      <c r="G87" s="254">
        <v>59</v>
      </c>
      <c r="H87" s="54" t="s">
        <v>403</v>
      </c>
    </row>
    <row r="88" spans="1:9" ht="12.75">
      <c r="A88" s="20">
        <v>41</v>
      </c>
      <c r="B88" s="65">
        <v>45</v>
      </c>
      <c r="C88" s="46" t="s">
        <v>422</v>
      </c>
      <c r="D88" s="173"/>
      <c r="E88" s="66" t="s">
        <v>420</v>
      </c>
      <c r="F88" s="66"/>
      <c r="G88" s="254"/>
      <c r="H88" s="54" t="s">
        <v>421</v>
      </c>
      <c r="I88" s="66"/>
    </row>
    <row r="89" spans="2:9" ht="12.75">
      <c r="B89" s="65" t="s">
        <v>44</v>
      </c>
      <c r="C89" s="46" t="s">
        <v>45</v>
      </c>
      <c r="D89" s="254">
        <v>21</v>
      </c>
      <c r="E89" s="66" t="s">
        <v>418</v>
      </c>
      <c r="F89" s="66"/>
      <c r="G89" s="66"/>
      <c r="H89" s="66"/>
      <c r="I89" s="66"/>
    </row>
    <row r="90" spans="1:9" ht="12.75">
      <c r="A90" s="20">
        <v>42</v>
      </c>
      <c r="B90" s="65" t="s">
        <v>44</v>
      </c>
      <c r="C90" s="46" t="s">
        <v>45</v>
      </c>
      <c r="D90" s="254"/>
      <c r="E90" s="66" t="s">
        <v>44</v>
      </c>
      <c r="F90" s="66" t="s">
        <v>420</v>
      </c>
      <c r="G90" s="66"/>
      <c r="H90" s="66"/>
      <c r="I90" s="66"/>
    </row>
    <row r="91" spans="2:9" ht="12.75">
      <c r="B91" s="65">
        <v>62</v>
      </c>
      <c r="C91" s="46" t="s">
        <v>419</v>
      </c>
      <c r="D91" s="173"/>
      <c r="E91" s="172">
        <v>43</v>
      </c>
      <c r="F91" s="66" t="s">
        <v>418</v>
      </c>
      <c r="G91" s="66"/>
      <c r="H91" s="66"/>
      <c r="I91" s="66"/>
    </row>
    <row r="92" spans="1:9" ht="12.75">
      <c r="A92" s="20">
        <v>43</v>
      </c>
      <c r="B92" s="65">
        <v>99</v>
      </c>
      <c r="C92" s="46" t="s">
        <v>417</v>
      </c>
      <c r="D92" s="173"/>
      <c r="E92" s="66" t="s">
        <v>416</v>
      </c>
      <c r="F92" s="66" t="s">
        <v>415</v>
      </c>
      <c r="G92" s="66"/>
      <c r="H92" s="66"/>
      <c r="I92" s="66"/>
    </row>
    <row r="93" spans="2:9" ht="12.75">
      <c r="B93" s="65">
        <v>189</v>
      </c>
      <c r="C93" s="46" t="s">
        <v>414</v>
      </c>
      <c r="D93" s="254">
        <v>22</v>
      </c>
      <c r="E93" s="66" t="s">
        <v>413</v>
      </c>
      <c r="F93" s="66"/>
      <c r="G93" s="66"/>
      <c r="H93" s="66"/>
      <c r="I93" s="66"/>
    </row>
    <row r="94" spans="1:9" ht="12.75">
      <c r="A94" s="20">
        <v>44</v>
      </c>
      <c r="B94" s="65">
        <v>191</v>
      </c>
      <c r="C94" s="46" t="s">
        <v>412</v>
      </c>
      <c r="D94" s="254"/>
      <c r="E94" s="66" t="s">
        <v>411</v>
      </c>
      <c r="F94" s="66"/>
      <c r="G94" s="66" t="s">
        <v>404</v>
      </c>
      <c r="H94" s="66"/>
      <c r="I94" s="66"/>
    </row>
    <row r="95" spans="2:9" ht="12.75">
      <c r="B95" s="65">
        <v>21</v>
      </c>
      <c r="C95" s="46" t="s">
        <v>410</v>
      </c>
      <c r="D95" s="173"/>
      <c r="E95" s="66"/>
      <c r="F95" s="254">
        <v>54</v>
      </c>
      <c r="G95" s="66" t="s">
        <v>403</v>
      </c>
      <c r="H95" s="66"/>
      <c r="I95" s="66"/>
    </row>
    <row r="96" spans="1:9" ht="12.75">
      <c r="A96" s="20">
        <v>45</v>
      </c>
      <c r="B96" s="65">
        <v>26</v>
      </c>
      <c r="C96" s="46" t="s">
        <v>409</v>
      </c>
      <c r="D96" s="173"/>
      <c r="E96" s="66" t="s">
        <v>404</v>
      </c>
      <c r="F96" s="254"/>
      <c r="G96" s="66" t="s">
        <v>408</v>
      </c>
      <c r="H96" s="66"/>
      <c r="I96" s="66"/>
    </row>
    <row r="97" spans="2:9" ht="12.75">
      <c r="B97" s="65">
        <v>98</v>
      </c>
      <c r="C97" s="46" t="s">
        <v>407</v>
      </c>
      <c r="D97" s="254">
        <v>23</v>
      </c>
      <c r="E97" s="66" t="s">
        <v>403</v>
      </c>
      <c r="F97" s="66"/>
      <c r="G97" s="66"/>
      <c r="H97" s="66"/>
      <c r="I97" s="66"/>
    </row>
    <row r="98" spans="1:9" ht="12.75">
      <c r="A98" s="20">
        <v>46</v>
      </c>
      <c r="B98" s="65">
        <v>175</v>
      </c>
      <c r="C98" s="46" t="s">
        <v>406</v>
      </c>
      <c r="D98" s="254"/>
      <c r="E98" s="66" t="s">
        <v>405</v>
      </c>
      <c r="F98" s="66" t="s">
        <v>404</v>
      </c>
      <c r="G98" s="66"/>
      <c r="H98" s="66"/>
      <c r="I98" s="66"/>
    </row>
    <row r="99" spans="2:9" ht="12.75">
      <c r="B99" s="65" t="s">
        <v>44</v>
      </c>
      <c r="C99" s="46" t="s">
        <v>45</v>
      </c>
      <c r="D99" s="173"/>
      <c r="E99" s="172">
        <v>44</v>
      </c>
      <c r="F99" s="66" t="s">
        <v>403</v>
      </c>
      <c r="G99" s="66"/>
      <c r="H99" s="66"/>
      <c r="I99" s="66"/>
    </row>
    <row r="100" spans="1:9" ht="12.75">
      <c r="A100" s="20">
        <v>47</v>
      </c>
      <c r="B100" s="65" t="s">
        <v>44</v>
      </c>
      <c r="C100" s="46" t="s">
        <v>45</v>
      </c>
      <c r="D100" s="173"/>
      <c r="E100" s="66" t="s">
        <v>402</v>
      </c>
      <c r="F100" s="66" t="s">
        <v>401</v>
      </c>
      <c r="G100" s="66"/>
      <c r="H100" s="66"/>
      <c r="I100" s="66"/>
    </row>
    <row r="101" spans="2:9" ht="12.75">
      <c r="B101" s="65">
        <v>16</v>
      </c>
      <c r="C101" s="46" t="s">
        <v>400</v>
      </c>
      <c r="D101" s="254">
        <v>24</v>
      </c>
      <c r="E101" s="66" t="s">
        <v>399</v>
      </c>
      <c r="F101" s="66"/>
      <c r="G101" s="66"/>
      <c r="H101" s="66"/>
      <c r="I101" s="66"/>
    </row>
    <row r="102" spans="1:9" ht="12.75">
      <c r="A102" s="20">
        <v>48</v>
      </c>
      <c r="B102" s="65">
        <v>22</v>
      </c>
      <c r="C102" s="46" t="s">
        <v>398</v>
      </c>
      <c r="D102" s="254"/>
      <c r="E102" s="54" t="s">
        <v>44</v>
      </c>
      <c r="F102" s="66"/>
      <c r="G102" s="66"/>
      <c r="H102" s="165" t="s">
        <v>343</v>
      </c>
      <c r="I102" s="66"/>
    </row>
    <row r="103" spans="2:9" ht="12.75">
      <c r="B103" s="65">
        <v>17</v>
      </c>
      <c r="C103" s="46" t="s">
        <v>397</v>
      </c>
      <c r="D103" s="173"/>
      <c r="E103" s="54"/>
      <c r="F103" s="66"/>
      <c r="G103" s="254">
        <v>62</v>
      </c>
      <c r="H103" s="174" t="s">
        <v>342</v>
      </c>
      <c r="I103" s="66"/>
    </row>
    <row r="104" spans="1:9" ht="12.75">
      <c r="A104" s="20">
        <v>49</v>
      </c>
      <c r="B104" s="65">
        <v>20</v>
      </c>
      <c r="C104" s="46" t="s">
        <v>396</v>
      </c>
      <c r="D104" s="173"/>
      <c r="E104" s="66" t="s">
        <v>387</v>
      </c>
      <c r="F104" s="66"/>
      <c r="G104" s="254"/>
      <c r="H104" s="66" t="s">
        <v>395</v>
      </c>
      <c r="I104" s="66"/>
    </row>
    <row r="105" spans="2:9" ht="12.75">
      <c r="B105" s="65" t="s">
        <v>44</v>
      </c>
      <c r="C105" s="46" t="s">
        <v>45</v>
      </c>
      <c r="D105" s="254">
        <v>25</v>
      </c>
      <c r="E105" s="66" t="s">
        <v>385</v>
      </c>
      <c r="F105" s="66"/>
      <c r="G105" s="66"/>
      <c r="H105" s="66"/>
      <c r="I105" s="66"/>
    </row>
    <row r="106" spans="1:9" ht="12.75">
      <c r="A106" s="20">
        <v>50</v>
      </c>
      <c r="B106" s="65" t="s">
        <v>44</v>
      </c>
      <c r="C106" s="46" t="s">
        <v>45</v>
      </c>
      <c r="D106" s="254"/>
      <c r="E106" s="54" t="s">
        <v>44</v>
      </c>
      <c r="F106" s="66" t="s">
        <v>387</v>
      </c>
      <c r="G106" s="66"/>
      <c r="H106" s="66"/>
      <c r="I106" s="66"/>
    </row>
    <row r="107" spans="2:9" ht="12.75">
      <c r="B107" s="65">
        <v>60</v>
      </c>
      <c r="C107" s="46" t="s">
        <v>394</v>
      </c>
      <c r="D107" s="173"/>
      <c r="E107" s="172">
        <v>45</v>
      </c>
      <c r="F107" s="66" t="s">
        <v>385</v>
      </c>
      <c r="G107" s="66"/>
      <c r="H107" s="66"/>
      <c r="I107" s="66"/>
    </row>
    <row r="108" spans="1:9" ht="12.75">
      <c r="A108" s="20">
        <v>51</v>
      </c>
      <c r="B108" s="65">
        <v>92</v>
      </c>
      <c r="C108" s="46" t="s">
        <v>393</v>
      </c>
      <c r="D108" s="173"/>
      <c r="E108" s="66" t="s">
        <v>392</v>
      </c>
      <c r="F108" s="66" t="s">
        <v>199</v>
      </c>
      <c r="G108" s="66"/>
      <c r="H108" s="66"/>
      <c r="I108" s="66"/>
    </row>
    <row r="109" spans="2:9" ht="12.75">
      <c r="B109" s="65">
        <v>107</v>
      </c>
      <c r="C109" s="46" t="s">
        <v>391</v>
      </c>
      <c r="D109" s="254">
        <v>26</v>
      </c>
      <c r="E109" s="66" t="s">
        <v>390</v>
      </c>
      <c r="F109" s="66"/>
      <c r="G109" s="66"/>
      <c r="H109" s="66"/>
      <c r="I109" s="66"/>
    </row>
    <row r="110" spans="1:9" ht="12.75">
      <c r="A110" s="20">
        <v>52</v>
      </c>
      <c r="B110" s="65">
        <v>171</v>
      </c>
      <c r="C110" s="46" t="s">
        <v>389</v>
      </c>
      <c r="D110" s="254"/>
      <c r="E110" s="54" t="s">
        <v>388</v>
      </c>
      <c r="F110" s="66"/>
      <c r="G110" s="66" t="s">
        <v>387</v>
      </c>
      <c r="H110" s="66"/>
      <c r="I110" s="66"/>
    </row>
    <row r="111" spans="2:9" ht="12.75">
      <c r="B111" s="65">
        <v>85</v>
      </c>
      <c r="C111" s="46" t="s">
        <v>386</v>
      </c>
      <c r="D111" s="173"/>
      <c r="E111" s="54"/>
      <c r="F111" s="254">
        <v>55</v>
      </c>
      <c r="G111" s="66" t="s">
        <v>385</v>
      </c>
      <c r="H111" s="66"/>
      <c r="I111" s="66"/>
    </row>
    <row r="112" spans="1:9" ht="12.75">
      <c r="A112" s="20">
        <v>53</v>
      </c>
      <c r="B112" s="65">
        <v>111</v>
      </c>
      <c r="C112" s="46" t="s">
        <v>384</v>
      </c>
      <c r="D112" s="173"/>
      <c r="E112" s="66" t="s">
        <v>379</v>
      </c>
      <c r="F112" s="254"/>
      <c r="G112" s="66" t="s">
        <v>383</v>
      </c>
      <c r="H112" s="66"/>
      <c r="I112" s="66"/>
    </row>
    <row r="113" spans="2:9" ht="12.75">
      <c r="B113" s="65">
        <v>42</v>
      </c>
      <c r="C113" s="46" t="s">
        <v>382</v>
      </c>
      <c r="D113" s="254">
        <v>27</v>
      </c>
      <c r="E113" s="66" t="s">
        <v>378</v>
      </c>
      <c r="F113" s="66"/>
      <c r="G113" s="66"/>
      <c r="H113" s="66"/>
      <c r="I113" s="66"/>
    </row>
    <row r="114" spans="1:9" ht="12.75">
      <c r="A114" s="20">
        <v>54</v>
      </c>
      <c r="B114" s="65">
        <v>193</v>
      </c>
      <c r="C114" s="46" t="s">
        <v>381</v>
      </c>
      <c r="D114" s="254"/>
      <c r="E114" s="54" t="s">
        <v>380</v>
      </c>
      <c r="F114" s="66" t="s">
        <v>379</v>
      </c>
      <c r="G114" s="66"/>
      <c r="H114" s="66"/>
      <c r="I114" s="66"/>
    </row>
    <row r="115" spans="2:9" ht="12.75">
      <c r="B115" s="65" t="s">
        <v>44</v>
      </c>
      <c r="C115" s="46" t="s">
        <v>45</v>
      </c>
      <c r="D115" s="173"/>
      <c r="E115" s="172">
        <v>46</v>
      </c>
      <c r="F115" s="66" t="s">
        <v>378</v>
      </c>
      <c r="G115" s="66"/>
      <c r="H115" s="66"/>
      <c r="I115" s="66"/>
    </row>
    <row r="116" spans="1:9" ht="12.75">
      <c r="A116" s="20">
        <v>55</v>
      </c>
      <c r="B116" s="65" t="s">
        <v>44</v>
      </c>
      <c r="C116" s="46" t="s">
        <v>45</v>
      </c>
      <c r="D116" s="173"/>
      <c r="E116" s="66" t="s">
        <v>377</v>
      </c>
      <c r="F116" s="66" t="s">
        <v>376</v>
      </c>
      <c r="G116" s="66"/>
      <c r="H116" s="66"/>
      <c r="I116" s="66"/>
    </row>
    <row r="117" spans="2:9" ht="12.75">
      <c r="B117" s="65">
        <v>82</v>
      </c>
      <c r="C117" s="46" t="s">
        <v>375</v>
      </c>
      <c r="D117" s="254">
        <v>28</v>
      </c>
      <c r="E117" s="66" t="s">
        <v>374</v>
      </c>
      <c r="F117" s="66"/>
      <c r="G117" s="66"/>
      <c r="H117" s="66"/>
      <c r="I117" s="66"/>
    </row>
    <row r="118" spans="1:9" ht="12.75">
      <c r="A118" s="20">
        <v>56</v>
      </c>
      <c r="B118" s="65">
        <v>177</v>
      </c>
      <c r="C118" s="46" t="s">
        <v>373</v>
      </c>
      <c r="D118" s="254"/>
      <c r="E118" s="54" t="s">
        <v>44</v>
      </c>
      <c r="F118" s="66"/>
      <c r="G118" s="66"/>
      <c r="H118" s="54" t="s">
        <v>343</v>
      </c>
      <c r="I118" s="66"/>
    </row>
    <row r="119" spans="2:9" ht="12.75">
      <c r="B119" s="65">
        <v>11</v>
      </c>
      <c r="C119" s="46" t="s">
        <v>372</v>
      </c>
      <c r="D119" s="173"/>
      <c r="E119" s="54"/>
      <c r="F119" s="66"/>
      <c r="G119" s="254">
        <v>60</v>
      </c>
      <c r="H119" s="54" t="s">
        <v>342</v>
      </c>
      <c r="I119" s="66"/>
    </row>
    <row r="120" spans="1:8" ht="12.75">
      <c r="A120" s="20">
        <v>57</v>
      </c>
      <c r="B120" s="65">
        <v>34</v>
      </c>
      <c r="C120" s="46" t="s">
        <v>371</v>
      </c>
      <c r="D120" s="173"/>
      <c r="E120" s="66" t="s">
        <v>370</v>
      </c>
      <c r="F120" s="66"/>
      <c r="G120" s="254"/>
      <c r="H120" s="66" t="s">
        <v>369</v>
      </c>
    </row>
    <row r="121" spans="2:8" ht="12.75">
      <c r="B121" s="65" t="s">
        <v>44</v>
      </c>
      <c r="C121" s="46" t="s">
        <v>45</v>
      </c>
      <c r="D121" s="254">
        <v>29</v>
      </c>
      <c r="E121" s="66" t="s">
        <v>368</v>
      </c>
      <c r="F121" s="66"/>
      <c r="G121" s="66"/>
      <c r="H121" s="66"/>
    </row>
    <row r="122" spans="1:8" ht="12.75">
      <c r="A122" s="20">
        <v>58</v>
      </c>
      <c r="B122" s="65" t="s">
        <v>44</v>
      </c>
      <c r="C122" s="46" t="s">
        <v>45</v>
      </c>
      <c r="D122" s="254"/>
      <c r="E122" s="54" t="s">
        <v>44</v>
      </c>
      <c r="F122" s="66" t="s">
        <v>365</v>
      </c>
      <c r="G122" s="66"/>
      <c r="H122" s="66"/>
    </row>
    <row r="123" spans="2:8" ht="12.75">
      <c r="B123" s="65">
        <v>50</v>
      </c>
      <c r="C123" s="46" t="s">
        <v>367</v>
      </c>
      <c r="D123" s="173"/>
      <c r="E123" s="172">
        <v>47</v>
      </c>
      <c r="F123" s="66" t="s">
        <v>362</v>
      </c>
      <c r="G123" s="66"/>
      <c r="H123" s="66"/>
    </row>
    <row r="124" spans="1:8" ht="12.75">
      <c r="A124" s="20">
        <v>59</v>
      </c>
      <c r="B124" s="65">
        <v>73</v>
      </c>
      <c r="C124" s="46" t="s">
        <v>366</v>
      </c>
      <c r="D124" s="173"/>
      <c r="E124" s="66" t="s">
        <v>365</v>
      </c>
      <c r="F124" s="66" t="s">
        <v>364</v>
      </c>
      <c r="G124" s="66"/>
      <c r="H124" s="66"/>
    </row>
    <row r="125" spans="2:8" ht="12.75">
      <c r="B125" s="65">
        <v>14</v>
      </c>
      <c r="C125" s="46" t="s">
        <v>363</v>
      </c>
      <c r="D125" s="254">
        <v>30</v>
      </c>
      <c r="E125" s="66" t="s">
        <v>362</v>
      </c>
      <c r="F125" s="66"/>
      <c r="G125" s="66"/>
      <c r="H125" s="66"/>
    </row>
    <row r="126" spans="1:8" ht="12.75">
      <c r="A126" s="20">
        <v>60</v>
      </c>
      <c r="B126" s="65">
        <v>32</v>
      </c>
      <c r="C126" s="46" t="s">
        <v>361</v>
      </c>
      <c r="D126" s="254"/>
      <c r="E126" s="54" t="s">
        <v>360</v>
      </c>
      <c r="F126" s="66"/>
      <c r="G126" s="66" t="s">
        <v>343</v>
      </c>
      <c r="H126" s="66"/>
    </row>
    <row r="127" spans="2:8" ht="12.75">
      <c r="B127" s="65">
        <v>52</v>
      </c>
      <c r="C127" s="46" t="s">
        <v>359</v>
      </c>
      <c r="D127" s="173"/>
      <c r="E127" s="54"/>
      <c r="F127" s="254">
        <v>56</v>
      </c>
      <c r="G127" s="66" t="s">
        <v>342</v>
      </c>
      <c r="H127" s="66"/>
    </row>
    <row r="128" spans="1:8" ht="12.75">
      <c r="A128" s="20">
        <v>61</v>
      </c>
      <c r="B128" s="65">
        <v>183</v>
      </c>
      <c r="C128" s="46" t="s">
        <v>358</v>
      </c>
      <c r="D128" s="173"/>
      <c r="E128" s="66" t="s">
        <v>357</v>
      </c>
      <c r="F128" s="254"/>
      <c r="G128" s="66" t="s">
        <v>356</v>
      </c>
      <c r="H128" s="66"/>
    </row>
    <row r="129" spans="2:8" ht="12.75">
      <c r="B129" s="65">
        <v>58</v>
      </c>
      <c r="C129" s="46" t="s">
        <v>355</v>
      </c>
      <c r="D129" s="254">
        <v>31</v>
      </c>
      <c r="E129" s="66" t="s">
        <v>354</v>
      </c>
      <c r="F129" s="66"/>
      <c r="G129" s="66"/>
      <c r="H129" s="66"/>
    </row>
    <row r="130" spans="1:8" ht="12.75">
      <c r="A130" s="20">
        <v>62</v>
      </c>
      <c r="B130" s="65">
        <v>173</v>
      </c>
      <c r="C130" s="46" t="s">
        <v>353</v>
      </c>
      <c r="D130" s="254"/>
      <c r="E130" s="54" t="s">
        <v>352</v>
      </c>
      <c r="F130" s="66" t="s">
        <v>343</v>
      </c>
      <c r="G130" s="66"/>
      <c r="H130" s="66"/>
    </row>
    <row r="131" spans="2:8" ht="12.75">
      <c r="B131" s="65" t="s">
        <v>44</v>
      </c>
      <c r="C131" s="46" t="s">
        <v>45</v>
      </c>
      <c r="D131" s="173"/>
      <c r="E131" s="172">
        <v>48</v>
      </c>
      <c r="F131" s="66" t="s">
        <v>342</v>
      </c>
      <c r="G131" s="66"/>
      <c r="H131" s="66"/>
    </row>
    <row r="132" spans="1:8" ht="12.75">
      <c r="A132" s="20">
        <v>63</v>
      </c>
      <c r="B132" s="65" t="s">
        <v>44</v>
      </c>
      <c r="C132" s="46" t="s">
        <v>45</v>
      </c>
      <c r="D132" s="173"/>
      <c r="E132" s="66" t="s">
        <v>343</v>
      </c>
      <c r="F132" s="66" t="s">
        <v>351</v>
      </c>
      <c r="G132" s="66"/>
      <c r="H132" s="66"/>
    </row>
    <row r="133" spans="2:8" ht="12.75">
      <c r="B133" s="65">
        <v>2</v>
      </c>
      <c r="C133" s="46" t="s">
        <v>350</v>
      </c>
      <c r="D133" s="254">
        <v>32</v>
      </c>
      <c r="E133" s="66" t="s">
        <v>342</v>
      </c>
      <c r="F133" s="66"/>
      <c r="G133" s="66"/>
      <c r="H133" s="66"/>
    </row>
    <row r="134" spans="1:8" ht="12.75">
      <c r="A134" s="20">
        <v>64</v>
      </c>
      <c r="B134" s="65">
        <v>6</v>
      </c>
      <c r="C134" s="46" t="s">
        <v>349</v>
      </c>
      <c r="D134" s="254"/>
      <c r="E134" s="66" t="s">
        <v>44</v>
      </c>
      <c r="F134" s="66"/>
      <c r="G134" s="66"/>
      <c r="H134" s="66"/>
    </row>
    <row r="135" spans="1:9" ht="25.5">
      <c r="A135" s="257" t="s">
        <v>38</v>
      </c>
      <c r="B135" s="257"/>
      <c r="C135" s="257"/>
      <c r="D135" s="257"/>
      <c r="E135" s="257"/>
      <c r="F135" s="257"/>
      <c r="G135" s="257"/>
      <c r="H135" s="257"/>
      <c r="I135" s="257"/>
    </row>
    <row r="136" spans="2:8" ht="18.75">
      <c r="B136" s="169"/>
      <c r="D136" s="179" t="s">
        <v>348</v>
      </c>
      <c r="E136" s="179"/>
      <c r="F136" s="179"/>
      <c r="H136" s="24" t="s">
        <v>40</v>
      </c>
    </row>
    <row r="137" spans="2:8" ht="18.75">
      <c r="B137" s="169"/>
      <c r="F137" s="19"/>
      <c r="H137" s="256" t="s">
        <v>347</v>
      </c>
    </row>
    <row r="138" spans="2:4" ht="13.5">
      <c r="B138" s="65" t="s">
        <v>44</v>
      </c>
      <c r="C138" s="23" t="s">
        <v>44</v>
      </c>
      <c r="D138" s="169"/>
    </row>
    <row r="139" spans="1:8" ht="12.75">
      <c r="A139" s="20" t="s">
        <v>44</v>
      </c>
      <c r="B139" s="65" t="s">
        <v>44</v>
      </c>
      <c r="C139" s="46" t="s">
        <v>44</v>
      </c>
      <c r="D139" s="67"/>
      <c r="E139" s="66" t="s">
        <v>44</v>
      </c>
      <c r="F139" s="66"/>
      <c r="G139" s="66"/>
      <c r="H139" s="66"/>
    </row>
    <row r="140" spans="2:8" ht="12.75">
      <c r="B140" s="65" t="s">
        <v>44</v>
      </c>
      <c r="C140" s="46" t="s">
        <v>346</v>
      </c>
      <c r="D140" s="255" t="s">
        <v>44</v>
      </c>
      <c r="E140" s="66" t="s">
        <v>44</v>
      </c>
      <c r="F140" s="66"/>
      <c r="G140" s="66"/>
      <c r="H140" s="66"/>
    </row>
    <row r="141" spans="1:8" ht="12.75">
      <c r="A141" s="20">
        <v>61</v>
      </c>
      <c r="B141" s="65" t="s">
        <v>44</v>
      </c>
      <c r="C141" s="46" t="s">
        <v>345</v>
      </c>
      <c r="D141" s="255"/>
      <c r="E141" s="163" t="s">
        <v>44</v>
      </c>
      <c r="F141" s="66" t="s">
        <v>44</v>
      </c>
      <c r="G141" s="66"/>
      <c r="H141" s="66"/>
    </row>
    <row r="142" spans="2:8" ht="12.75">
      <c r="B142" s="65" t="s">
        <v>44</v>
      </c>
      <c r="C142" s="46" t="s">
        <v>44</v>
      </c>
      <c r="D142" s="173"/>
      <c r="E142" s="59" t="s">
        <v>44</v>
      </c>
      <c r="F142" s="66" t="s">
        <v>44</v>
      </c>
      <c r="G142" s="66"/>
      <c r="H142" s="66"/>
    </row>
    <row r="143" spans="1:8" ht="12.75">
      <c r="A143" s="20" t="s">
        <v>44</v>
      </c>
      <c r="B143" s="65" t="s">
        <v>44</v>
      </c>
      <c r="C143" s="46" t="s">
        <v>44</v>
      </c>
      <c r="D143" s="173"/>
      <c r="E143" s="163" t="s">
        <v>44</v>
      </c>
      <c r="F143" s="163" t="s">
        <v>44</v>
      </c>
      <c r="G143" s="66"/>
      <c r="H143" s="66"/>
    </row>
    <row r="144" spans="2:8" ht="12.75">
      <c r="B144" s="65" t="s">
        <v>44</v>
      </c>
      <c r="C144" s="46" t="s">
        <v>44</v>
      </c>
      <c r="D144" s="254" t="s">
        <v>44</v>
      </c>
      <c r="E144" s="163" t="s">
        <v>44</v>
      </c>
      <c r="F144" s="163"/>
      <c r="G144" s="66"/>
      <c r="H144" s="66"/>
    </row>
    <row r="145" spans="1:8" s="17" customFormat="1" ht="12.75">
      <c r="A145" s="20" t="s">
        <v>44</v>
      </c>
      <c r="B145" s="65" t="s">
        <v>44</v>
      </c>
      <c r="C145" s="46" t="s">
        <v>44</v>
      </c>
      <c r="D145" s="254"/>
      <c r="E145" s="163" t="s">
        <v>346</v>
      </c>
      <c r="F145" s="66"/>
      <c r="G145" s="66" t="s">
        <v>44</v>
      </c>
      <c r="H145" s="66"/>
    </row>
    <row r="146" spans="1:8" s="17" customFormat="1" ht="12.75">
      <c r="A146" s="20"/>
      <c r="B146" s="65" t="s">
        <v>44</v>
      </c>
      <c r="C146" s="46" t="s">
        <v>44</v>
      </c>
      <c r="D146" s="173">
        <v>63</v>
      </c>
      <c r="E146" s="163" t="s">
        <v>345</v>
      </c>
      <c r="F146" s="254" t="s">
        <v>44</v>
      </c>
      <c r="G146" s="66" t="s">
        <v>44</v>
      </c>
      <c r="H146" s="66"/>
    </row>
    <row r="147" spans="1:8" s="17" customFormat="1" ht="12.75">
      <c r="A147" s="20" t="s">
        <v>44</v>
      </c>
      <c r="B147" s="65" t="s">
        <v>44</v>
      </c>
      <c r="C147" s="46" t="s">
        <v>44</v>
      </c>
      <c r="D147" s="173"/>
      <c r="E147" s="163" t="s">
        <v>344</v>
      </c>
      <c r="F147" s="254"/>
      <c r="G147" s="66" t="s">
        <v>44</v>
      </c>
      <c r="H147" s="66"/>
    </row>
    <row r="148" spans="1:8" s="17" customFormat="1" ht="12.75">
      <c r="A148" s="20"/>
      <c r="B148" s="65" t="s">
        <v>44</v>
      </c>
      <c r="C148" s="46" t="s">
        <v>44</v>
      </c>
      <c r="D148" s="255" t="s">
        <v>44</v>
      </c>
      <c r="E148" s="163" t="s">
        <v>44</v>
      </c>
      <c r="F148" s="66"/>
      <c r="G148" s="66"/>
      <c r="H148" s="66"/>
    </row>
    <row r="149" spans="1:8" s="17" customFormat="1" ht="12.75">
      <c r="A149" s="20" t="s">
        <v>44</v>
      </c>
      <c r="B149" s="65" t="s">
        <v>44</v>
      </c>
      <c r="C149" s="46" t="s">
        <v>44</v>
      </c>
      <c r="D149" s="255"/>
      <c r="E149" s="66"/>
      <c r="F149" s="66" t="s">
        <v>44</v>
      </c>
      <c r="G149" s="66"/>
      <c r="H149" s="66"/>
    </row>
    <row r="150" spans="1:8" s="17" customFormat="1" ht="12.75">
      <c r="A150" s="20"/>
      <c r="B150" s="65" t="s">
        <v>44</v>
      </c>
      <c r="C150" s="46" t="s">
        <v>343</v>
      </c>
      <c r="D150" s="173"/>
      <c r="E150" s="172"/>
      <c r="F150" s="66" t="s">
        <v>44</v>
      </c>
      <c r="G150" s="66"/>
      <c r="H150" s="66"/>
    </row>
    <row r="151" spans="1:8" s="17" customFormat="1" ht="12.75">
      <c r="A151" s="20">
        <v>62</v>
      </c>
      <c r="B151" s="65" t="s">
        <v>44</v>
      </c>
      <c r="C151" s="46" t="s">
        <v>342</v>
      </c>
      <c r="D151" s="173"/>
      <c r="E151" s="66"/>
      <c r="F151" s="66" t="s">
        <v>44</v>
      </c>
      <c r="G151" s="66"/>
      <c r="H151" s="66"/>
    </row>
    <row r="152" spans="1:8" s="17" customFormat="1" ht="12.75">
      <c r="A152" s="20"/>
      <c r="B152" s="65" t="s">
        <v>44</v>
      </c>
      <c r="C152" s="46" t="s">
        <v>44</v>
      </c>
      <c r="D152" s="254" t="s">
        <v>44</v>
      </c>
      <c r="E152" s="66"/>
      <c r="F152" s="66"/>
      <c r="G152" s="66"/>
      <c r="H152" s="54"/>
    </row>
    <row r="153" spans="1:8" s="17" customFormat="1" ht="12.75">
      <c r="A153" s="20" t="s">
        <v>44</v>
      </c>
      <c r="B153" s="65" t="s">
        <v>44</v>
      </c>
      <c r="C153" s="46" t="s">
        <v>44</v>
      </c>
      <c r="D153" s="254"/>
      <c r="E153" s="66"/>
      <c r="F153" s="66"/>
      <c r="G153" s="66"/>
      <c r="H153" s="54" t="s">
        <v>44</v>
      </c>
    </row>
    <row r="154" spans="1:8" s="17" customFormat="1" ht="12.75">
      <c r="A154" s="20"/>
      <c r="B154" s="65" t="s">
        <v>44</v>
      </c>
      <c r="C154" s="46" t="s">
        <v>44</v>
      </c>
      <c r="D154" s="173"/>
      <c r="E154" s="66"/>
      <c r="F154" s="66"/>
      <c r="G154" s="254" t="s">
        <v>44</v>
      </c>
      <c r="H154" s="54" t="s">
        <v>44</v>
      </c>
    </row>
    <row r="155" spans="1:8" s="17" customFormat="1" ht="12.75">
      <c r="A155" s="20" t="s">
        <v>44</v>
      </c>
      <c r="B155" s="65" t="s">
        <v>44</v>
      </c>
      <c r="C155" s="46" t="s">
        <v>44</v>
      </c>
      <c r="D155" s="173"/>
      <c r="E155" s="66"/>
      <c r="F155" s="66"/>
      <c r="G155" s="254"/>
      <c r="H155" s="54" t="s">
        <v>44</v>
      </c>
    </row>
    <row r="156" spans="1:8" s="17" customFormat="1" ht="12.75">
      <c r="A156" s="20"/>
      <c r="B156" s="65" t="s">
        <v>44</v>
      </c>
      <c r="C156" s="46" t="s">
        <v>44</v>
      </c>
      <c r="D156" s="172" t="s">
        <v>44</v>
      </c>
      <c r="E156" s="66"/>
      <c r="F156" s="66"/>
      <c r="G156" s="66"/>
      <c r="H156" s="66"/>
    </row>
  </sheetData>
  <sheetProtection password="CF48" sheet="1" objects="1" scenarios="1" insertColumns="0" insertRows="0" deleteColumns="0" deleteRows="0" sort="0"/>
  <mergeCells count="59">
    <mergeCell ref="A1:I1"/>
    <mergeCell ref="A68:I68"/>
    <mergeCell ref="A135:I135"/>
    <mergeCell ref="D140:D141"/>
    <mergeCell ref="D144:D145"/>
    <mergeCell ref="F146:F147"/>
    <mergeCell ref="D58:D59"/>
    <mergeCell ref="D62:D63"/>
    <mergeCell ref="D6:D7"/>
    <mergeCell ref="D10:D11"/>
    <mergeCell ref="D148:D149"/>
    <mergeCell ref="D81:D82"/>
    <mergeCell ref="G36:G37"/>
    <mergeCell ref="F60:F61"/>
    <mergeCell ref="D42:D43"/>
    <mergeCell ref="F79:F80"/>
    <mergeCell ref="D77:D78"/>
    <mergeCell ref="D69:F69"/>
    <mergeCell ref="D50:D51"/>
    <mergeCell ref="D54:D55"/>
    <mergeCell ref="D14:D15"/>
    <mergeCell ref="F12:F13"/>
    <mergeCell ref="D18:D19"/>
    <mergeCell ref="D22:D23"/>
    <mergeCell ref="D26:D27"/>
    <mergeCell ref="F28:F29"/>
    <mergeCell ref="D73:D74"/>
    <mergeCell ref="G52:G53"/>
    <mergeCell ref="D30:D31"/>
    <mergeCell ref="D34:D35"/>
    <mergeCell ref="D38:D39"/>
    <mergeCell ref="D46:D47"/>
    <mergeCell ref="F44:F45"/>
    <mergeCell ref="G119:G120"/>
    <mergeCell ref="D101:D102"/>
    <mergeCell ref="D93:D94"/>
    <mergeCell ref="F95:F96"/>
    <mergeCell ref="D97:D98"/>
    <mergeCell ref="D113:D114"/>
    <mergeCell ref="G154:G155"/>
    <mergeCell ref="D2:F2"/>
    <mergeCell ref="D125:D126"/>
    <mergeCell ref="F127:F128"/>
    <mergeCell ref="D129:D130"/>
    <mergeCell ref="D85:D86"/>
    <mergeCell ref="D121:D122"/>
    <mergeCell ref="F111:F112"/>
    <mergeCell ref="D117:D118"/>
    <mergeCell ref="D105:D106"/>
    <mergeCell ref="G3:H3"/>
    <mergeCell ref="G87:G88"/>
    <mergeCell ref="D89:D90"/>
    <mergeCell ref="D66:D67"/>
    <mergeCell ref="D152:D153"/>
    <mergeCell ref="D136:F136"/>
    <mergeCell ref="D109:D110"/>
    <mergeCell ref="G20:G21"/>
    <mergeCell ref="G103:G104"/>
    <mergeCell ref="D133:D134"/>
  </mergeCells>
  <conditionalFormatting sqref="H13:H18">
    <cfRule type="expression" priority="141" dxfId="591" stopIfTrue="1">
      <formula>$A$21=9</formula>
    </cfRule>
  </conditionalFormatting>
  <conditionalFormatting sqref="G19 F25:F27 E23:E25 E31:E33 F30:F31">
    <cfRule type="expression" priority="140" dxfId="593" stopIfTrue="1">
      <formula>$A$21=9</formula>
    </cfRule>
  </conditionalFormatting>
  <conditionalFormatting sqref="B20:B23">
    <cfRule type="expression" priority="139" dxfId="212" stopIfTrue="1">
      <formula>$A$21=9</formula>
    </cfRule>
  </conditionalFormatting>
  <conditionalFormatting sqref="E30 C23 C25 C27 C29 C31 C33 C21 F24 G28 E22">
    <cfRule type="expression" priority="138" dxfId="595" stopIfTrue="1">
      <formula>$A$21=9</formula>
    </cfRule>
  </conditionalFormatting>
  <conditionalFormatting sqref="F32 E26 E34">
    <cfRule type="expression" priority="137" dxfId="596" stopIfTrue="1">
      <formula>$A$21=9</formula>
    </cfRule>
  </conditionalFormatting>
  <conditionalFormatting sqref="B24:B27">
    <cfRule type="expression" priority="136" dxfId="78" stopIfTrue="1">
      <formula>$A$25=11</formula>
    </cfRule>
  </conditionalFormatting>
  <conditionalFormatting sqref="B28:B31">
    <cfRule type="expression" priority="135" dxfId="212" stopIfTrue="1">
      <formula>$A$29=13</formula>
    </cfRule>
  </conditionalFormatting>
  <conditionalFormatting sqref="B32:B35">
    <cfRule type="expression" priority="134" dxfId="78" stopIfTrue="1">
      <formula>$A$33=15</formula>
    </cfRule>
  </conditionalFormatting>
  <conditionalFormatting sqref="G20:G21">
    <cfRule type="cellIs" priority="133" dxfId="622" operator="equal" stopIfTrue="1">
      <formula>15</formula>
    </cfRule>
  </conditionalFormatting>
  <conditionalFormatting sqref="B36:B39 D36:D37 C36">
    <cfRule type="expression" priority="132" dxfId="212" stopIfTrue="1">
      <formula>$A$37=17</formula>
    </cfRule>
  </conditionalFormatting>
  <conditionalFormatting sqref="B40:B43">
    <cfRule type="expression" priority="131" dxfId="78" stopIfTrue="1">
      <formula>$A$41=19</formula>
    </cfRule>
  </conditionalFormatting>
  <conditionalFormatting sqref="B44:B47">
    <cfRule type="expression" priority="130" dxfId="212" stopIfTrue="1">
      <formula>$A$45=21</formula>
    </cfRule>
  </conditionalFormatting>
  <conditionalFormatting sqref="B48:B51">
    <cfRule type="expression" priority="129" dxfId="78" stopIfTrue="1">
      <formula>$A$49=23</formula>
    </cfRule>
  </conditionalFormatting>
  <conditionalFormatting sqref="B52:B55">
    <cfRule type="expression" priority="128" dxfId="212" stopIfTrue="1">
      <formula>$A$53=25</formula>
    </cfRule>
  </conditionalFormatting>
  <conditionalFormatting sqref="B56:B59">
    <cfRule type="expression" priority="127" dxfId="78" stopIfTrue="1">
      <formula>$A$57=27</formula>
    </cfRule>
  </conditionalFormatting>
  <conditionalFormatting sqref="B60:B63">
    <cfRule type="expression" priority="126" dxfId="212" stopIfTrue="1">
      <formula>$A$61=29</formula>
    </cfRule>
  </conditionalFormatting>
  <conditionalFormatting sqref="B64:B67 C66:C67">
    <cfRule type="expression" priority="125" dxfId="78" stopIfTrue="1">
      <formula>$A$65=31</formula>
    </cfRule>
  </conditionalFormatting>
  <conditionalFormatting sqref="C34">
    <cfRule type="expression" priority="124" dxfId="78" stopIfTrue="1">
      <formula>$A$35=16</formula>
    </cfRule>
  </conditionalFormatting>
  <conditionalFormatting sqref="C35">
    <cfRule type="expression" priority="123" dxfId="613" stopIfTrue="1">
      <formula>$A$35=16</formula>
    </cfRule>
  </conditionalFormatting>
  <conditionalFormatting sqref="C39 C41 C43 C45 C47 C49 C51 C53 C55 C57 C59 C61 C63 C65 E38 G44 E46 F56 E54 F40 E62">
    <cfRule type="expression" priority="122" dxfId="595" stopIfTrue="1">
      <formula>$A$37=17</formula>
    </cfRule>
  </conditionalFormatting>
  <conditionalFormatting sqref="C37">
    <cfRule type="expression" priority="121" dxfId="612" stopIfTrue="1">
      <formula>$A$37=17</formula>
    </cfRule>
  </conditionalFormatting>
  <conditionalFormatting sqref="E42 E50 E58 E66 F64 F48 H52 G60">
    <cfRule type="expression" priority="120" dxfId="596" stopIfTrue="1">
      <formula>$A$37=17</formula>
    </cfRule>
  </conditionalFormatting>
  <conditionalFormatting sqref="F62:F63 H37:H51 F41:F43 E47:F47 F57:F59 G45:G51 E39:E41 E48:E49 E55:E57 E63:E65 F46 G54:G59 H29:H34">
    <cfRule type="expression" priority="119" dxfId="593" stopIfTrue="1">
      <formula>$A$37=17</formula>
    </cfRule>
  </conditionalFormatting>
  <conditionalFormatting sqref="H28">
    <cfRule type="expression" priority="117" dxfId="615" stopIfTrue="1">
      <formula>$A$37=17</formula>
    </cfRule>
    <cfRule type="expression" priority="118" dxfId="591" stopIfTrue="1">
      <formula>$A$21=9</formula>
    </cfRule>
  </conditionalFormatting>
  <conditionalFormatting sqref="H21">
    <cfRule type="expression" priority="115" dxfId="623" stopIfTrue="1">
      <formula>$A$37=17</formula>
    </cfRule>
    <cfRule type="expression" priority="116" dxfId="624" stopIfTrue="1">
      <formula>$A$21=9</formula>
    </cfRule>
  </conditionalFormatting>
  <conditionalFormatting sqref="H22:H27">
    <cfRule type="expression" priority="113" dxfId="615" stopIfTrue="1">
      <formula>$A$37=17</formula>
    </cfRule>
    <cfRule type="expression" priority="114" dxfId="616" stopIfTrue="1">
      <formula>$A$21=9</formula>
    </cfRule>
  </conditionalFormatting>
  <conditionalFormatting sqref="B71:B74 C71:D71 D72 D104 C103:D103">
    <cfRule type="expression" priority="112" dxfId="212" stopIfTrue="1">
      <formula>$A$72=33</formula>
    </cfRule>
  </conditionalFormatting>
  <conditionalFormatting sqref="B75:B78">
    <cfRule type="expression" priority="111" dxfId="78" stopIfTrue="1">
      <formula>$A$76=35</formula>
    </cfRule>
  </conditionalFormatting>
  <conditionalFormatting sqref="B79:B82">
    <cfRule type="expression" priority="110" dxfId="212" stopIfTrue="1">
      <formula>$A$80=37</formula>
    </cfRule>
  </conditionalFormatting>
  <conditionalFormatting sqref="B83:B86">
    <cfRule type="expression" priority="109" dxfId="78" stopIfTrue="1">
      <formula>$A$84=39</formula>
    </cfRule>
  </conditionalFormatting>
  <conditionalFormatting sqref="B87:B90">
    <cfRule type="expression" priority="108" dxfId="212" stopIfTrue="1">
      <formula>$A$88=41</formula>
    </cfRule>
  </conditionalFormatting>
  <conditionalFormatting sqref="B91:B94">
    <cfRule type="expression" priority="107" dxfId="78" stopIfTrue="1">
      <formula>$A$92=43</formula>
    </cfRule>
  </conditionalFormatting>
  <conditionalFormatting sqref="B95:B98">
    <cfRule type="expression" priority="106" dxfId="212" stopIfTrue="1">
      <formula>$A$96=45</formula>
    </cfRule>
  </conditionalFormatting>
  <conditionalFormatting sqref="B99:B102">
    <cfRule type="expression" priority="105" dxfId="78" stopIfTrue="1">
      <formula>$A$100=47</formula>
    </cfRule>
  </conditionalFormatting>
  <conditionalFormatting sqref="B103:B106">
    <cfRule type="expression" priority="104" dxfId="212" stopIfTrue="1">
      <formula>$A$104=49</formula>
    </cfRule>
  </conditionalFormatting>
  <conditionalFormatting sqref="B107:B110">
    <cfRule type="expression" priority="103" dxfId="78" stopIfTrue="1">
      <formula>$A$108=51</formula>
    </cfRule>
  </conditionalFormatting>
  <conditionalFormatting sqref="B111:B114">
    <cfRule type="expression" priority="102" dxfId="212" stopIfTrue="1">
      <formula>$A$112=53</formula>
    </cfRule>
  </conditionalFormatting>
  <conditionalFormatting sqref="B115:B118">
    <cfRule type="expression" priority="101" dxfId="78" stopIfTrue="1">
      <formula>$A$116=55</formula>
    </cfRule>
  </conditionalFormatting>
  <conditionalFormatting sqref="B119:B122">
    <cfRule type="expression" priority="100" dxfId="212" stopIfTrue="1">
      <formula>$A$120=57</formula>
    </cfRule>
  </conditionalFormatting>
  <conditionalFormatting sqref="B123:B126">
    <cfRule type="expression" priority="99" dxfId="78" stopIfTrue="1">
      <formula>$A$124=59</formula>
    </cfRule>
  </conditionalFormatting>
  <conditionalFormatting sqref="B127:B130">
    <cfRule type="expression" priority="98" dxfId="212" stopIfTrue="1">
      <formula>$A$128=61</formula>
    </cfRule>
  </conditionalFormatting>
  <conditionalFormatting sqref="B131:B134">
    <cfRule type="expression" priority="97" dxfId="78"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96" dxfId="595" stopIfTrue="1">
      <formula>$A$72=33</formula>
    </cfRule>
  </conditionalFormatting>
  <conditionalFormatting sqref="D121:D122 D73:D74 D77:D78 D81:D82 D85:D86 D89:D90 D93:D94 D97:D98 D129:D130 D105:D106 D109:D110 D113:D114 D117:D118 D125:D126">
    <cfRule type="expression" priority="95" dxfId="614"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94" dxfId="593" stopIfTrue="1">
      <formula>$A$72=33</formula>
    </cfRule>
  </conditionalFormatting>
  <conditionalFormatting sqref="E77 E85 F83 E93 E101 E109 E117 F99 F115 E125 E133 F131 G95 G127 H103 H119">
    <cfRule type="expression" priority="93" dxfId="596" stopIfTrue="1">
      <formula>$A$72=33</formula>
    </cfRule>
  </conditionalFormatting>
  <conditionalFormatting sqref="A151">
    <cfRule type="cellIs" priority="92" dxfId="622" operator="equal" stopIfTrue="1">
      <formula>62</formula>
    </cfRule>
  </conditionalFormatting>
  <conditionalFormatting sqref="C72 C104">
    <cfRule type="expression" priority="91" dxfId="612" stopIfTrue="1">
      <formula>$A$72=33</formula>
    </cfRule>
  </conditionalFormatting>
  <conditionalFormatting sqref="C102 C134">
    <cfRule type="expression" priority="90" dxfId="613" stopIfTrue="1">
      <formula>$A$72=33</formula>
    </cfRule>
  </conditionalFormatting>
  <conditionalFormatting sqref="C101 C133 A68:I68">
    <cfRule type="expression" priority="89" dxfId="78" stopIfTrue="1">
      <formula>$A$72=33</formula>
    </cfRule>
  </conditionalFormatting>
  <conditionalFormatting sqref="D38:D39 D42:D43 D46:D47 D50:D51 D54:D55 D58:D59 D62:D63">
    <cfRule type="expression" priority="88" dxfId="614" stopIfTrue="1">
      <formula>$A$37=17</formula>
    </cfRule>
  </conditionalFormatting>
  <conditionalFormatting sqref="D22:D23 D26:D27 D30:D31">
    <cfRule type="expression" priority="87" dxfId="614" stopIfTrue="1">
      <formula>$A$21=9</formula>
    </cfRule>
  </conditionalFormatting>
  <conditionalFormatting sqref="D34:D35">
    <cfRule type="expression" priority="86" dxfId="625" stopIfTrue="1">
      <formula>$A$21=9</formula>
    </cfRule>
  </conditionalFormatting>
  <conditionalFormatting sqref="D66:D67">
    <cfRule type="expression" priority="85" dxfId="625" stopIfTrue="1">
      <formula>$A$37=17</formula>
    </cfRule>
  </conditionalFormatting>
  <conditionalFormatting sqref="D133:D134 D101:D102">
    <cfRule type="expression" priority="84" dxfId="625" stopIfTrue="1">
      <formula>$A$72=33</formula>
    </cfRule>
  </conditionalFormatting>
  <conditionalFormatting sqref="F28:F29">
    <cfRule type="expression" priority="83" dxfId="593" stopIfTrue="1">
      <formula>$A$21=9</formula>
    </cfRule>
  </conditionalFormatting>
  <conditionalFormatting sqref="F44:F45 F60:F61 G52:G53">
    <cfRule type="expression" priority="82" dxfId="593" stopIfTrue="1">
      <formula>$A$37=17</formula>
    </cfRule>
  </conditionalFormatting>
  <conditionalFormatting sqref="F79:F80 F95:F96 F111:F112 F127:F128 G87:G88 G119:G120">
    <cfRule type="expression" priority="81" dxfId="593" stopIfTrue="1">
      <formula>$A$72=33</formula>
    </cfRule>
  </conditionalFormatting>
  <conditionalFormatting sqref="H20">
    <cfRule type="expression" priority="79" dxfId="626" stopIfTrue="1">
      <formula>$G$20=15</formula>
    </cfRule>
    <cfRule type="expression" priority="80" dxfId="591" stopIfTrue="1">
      <formula>$A$21=9</formula>
    </cfRule>
  </conditionalFormatting>
  <conditionalFormatting sqref="H19">
    <cfRule type="expression" priority="78" dxfId="627" stopIfTrue="1">
      <formula>$G$20=15</formula>
    </cfRule>
  </conditionalFormatting>
  <conditionalFormatting sqref="H35">
    <cfRule type="expression" priority="76" dxfId="628" stopIfTrue="1">
      <formula>$A$72=33</formula>
    </cfRule>
    <cfRule type="expression" priority="77" dxfId="629" stopIfTrue="1">
      <formula>$G$36=31</formula>
    </cfRule>
  </conditionalFormatting>
  <conditionalFormatting sqref="H36">
    <cfRule type="expression" priority="74" dxfId="630" stopIfTrue="1">
      <formula>$A$72=33</formula>
    </cfRule>
    <cfRule type="expression" priority="75" dxfId="621" stopIfTrue="1">
      <formula>$G$36=31</formula>
    </cfRule>
  </conditionalFormatting>
  <conditionalFormatting sqref="C139">
    <cfRule type="expression" priority="73" dxfId="612" stopIfTrue="1">
      <formula>$A$139=65</formula>
    </cfRule>
  </conditionalFormatting>
  <conditionalFormatting sqref="C143 C145 C147 C153 C155 E140 E148 E156 F142 G146 H154">
    <cfRule type="expression" priority="72" dxfId="595" stopIfTrue="1">
      <formula>$A$139=65</formula>
    </cfRule>
  </conditionalFormatting>
  <conditionalFormatting sqref="D152:D153 D156">
    <cfRule type="expression" priority="71" dxfId="614" stopIfTrue="1">
      <formula>$A$139=65</formula>
    </cfRule>
  </conditionalFormatting>
  <conditionalFormatting sqref="E152 F150 E144">
    <cfRule type="expression" priority="70" dxfId="596" stopIfTrue="1">
      <formula>$A$139=65</formula>
    </cfRule>
  </conditionalFormatting>
  <conditionalFormatting sqref="E149:E151 E141:E143 F143:F145 F148:F149 G147:G153 G156 H155:H156">
    <cfRule type="expression" priority="69" dxfId="593" stopIfTrue="1">
      <formula>$A$139=65</formula>
    </cfRule>
  </conditionalFormatting>
  <conditionalFormatting sqref="F146:F147 G154:G155">
    <cfRule type="expression" priority="68" dxfId="593" stopIfTrue="1">
      <formula>$A$139=65</formula>
    </cfRule>
  </conditionalFormatting>
  <conditionalFormatting sqref="C138 D138:D139 B138:B139">
    <cfRule type="expression" priority="67" dxfId="212" stopIfTrue="1">
      <formula>$A$139=65</formula>
    </cfRule>
  </conditionalFormatting>
  <conditionalFormatting sqref="A135:I135">
    <cfRule type="expression" priority="66" dxfId="78" stopIfTrue="1">
      <formula>$A$139=65</formula>
    </cfRule>
  </conditionalFormatting>
  <conditionalFormatting sqref="B142:B145">
    <cfRule type="expression" priority="65" dxfId="78" stopIfTrue="1">
      <formula>$A$143=67</formula>
    </cfRule>
  </conditionalFormatting>
  <conditionalFormatting sqref="B146:B147">
    <cfRule type="expression" priority="64" dxfId="212" stopIfTrue="1">
      <formula>$A$147=69</formula>
    </cfRule>
  </conditionalFormatting>
  <conditionalFormatting sqref="B150 B152:B153">
    <cfRule type="expression" priority="63" dxfId="78" stopIfTrue="1">
      <formula>$A$151=71</formula>
    </cfRule>
  </conditionalFormatting>
  <conditionalFormatting sqref="B154:B156">
    <cfRule type="expression" priority="62" dxfId="212" stopIfTrue="1">
      <formula>$A$155=73</formula>
    </cfRule>
  </conditionalFormatting>
  <conditionalFormatting sqref="G103:G104">
    <cfRule type="cellIs" priority="60" dxfId="622" operator="equal" stopIfTrue="1">
      <formula>62</formula>
    </cfRule>
    <cfRule type="cellIs" priority="61" dxfId="622" operator="equal" stopIfTrue="1">
      <formula>122</formula>
    </cfRule>
  </conditionalFormatting>
  <conditionalFormatting sqref="G36:G37">
    <cfRule type="cellIs" priority="57" dxfId="622" operator="equal" stopIfTrue="1">
      <formula>121</formula>
    </cfRule>
    <cfRule type="cellIs" priority="58" dxfId="622" operator="equal" stopIfTrue="1">
      <formula>61</formula>
    </cfRule>
    <cfRule type="cellIs" priority="59" dxfId="622" operator="equal" stopIfTrue="1">
      <formula>31</formula>
    </cfRule>
  </conditionalFormatting>
  <conditionalFormatting sqref="B140">
    <cfRule type="expression" priority="55" dxfId="212" stopIfTrue="1">
      <formula>$A$139=65</formula>
    </cfRule>
    <cfRule type="expression" priority="56" dxfId="595" stopIfTrue="1">
      <formula>$A$140=61</formula>
    </cfRule>
  </conditionalFormatting>
  <conditionalFormatting sqref="B148">
    <cfRule type="expression" priority="53" dxfId="212" stopIfTrue="1">
      <formula>$A$147=69</formula>
    </cfRule>
    <cfRule type="expression" priority="54" dxfId="595" stopIfTrue="1">
      <formula>$A$148=62</formula>
    </cfRule>
  </conditionalFormatting>
  <conditionalFormatting sqref="B141">
    <cfRule type="expression" priority="51" dxfId="212" stopIfTrue="1">
      <formula>$A$139=65</formula>
    </cfRule>
    <cfRule type="expression" priority="52" dxfId="595" stopIfTrue="1">
      <formula>$A$141=61</formula>
    </cfRule>
  </conditionalFormatting>
  <conditionalFormatting sqref="A141 C140">
    <cfRule type="expression" priority="50" dxfId="622" stopIfTrue="1">
      <formula>$A$141=61</formula>
    </cfRule>
  </conditionalFormatting>
  <conditionalFormatting sqref="D140:D141">
    <cfRule type="expression" priority="48" dxfId="614" stopIfTrue="1">
      <formula>$A$139=65</formula>
    </cfRule>
    <cfRule type="expression" priority="49" dxfId="595" stopIfTrue="1">
      <formula>$A$141=61</formula>
    </cfRule>
  </conditionalFormatting>
  <conditionalFormatting sqref="B149">
    <cfRule type="expression" priority="46" dxfId="212" stopIfTrue="1">
      <formula>$A$147=69</formula>
    </cfRule>
    <cfRule type="expression" priority="47" dxfId="595" stopIfTrue="1">
      <formula>$A$149=62</formula>
    </cfRule>
  </conditionalFormatting>
  <conditionalFormatting sqref="C149">
    <cfRule type="expression" priority="44" dxfId="595" stopIfTrue="1">
      <formula>$A$139=65</formula>
    </cfRule>
    <cfRule type="expression" priority="45" dxfId="595" stopIfTrue="1">
      <formula>$A$149=62</formula>
    </cfRule>
  </conditionalFormatting>
  <conditionalFormatting sqref="B151">
    <cfRule type="expression" priority="42" dxfId="78" stopIfTrue="1">
      <formula>$A$151=71</formula>
    </cfRule>
    <cfRule type="expression" priority="43" dxfId="595" stopIfTrue="1">
      <formula>$A$151=62</formula>
    </cfRule>
  </conditionalFormatting>
  <conditionalFormatting sqref="D151">
    <cfRule type="expression" priority="41" dxfId="596" stopIfTrue="1">
      <formula>$A$151=62</formula>
    </cfRule>
  </conditionalFormatting>
  <conditionalFormatting sqref="C141">
    <cfRule type="expression" priority="39" dxfId="595" stopIfTrue="1">
      <formula>$A$139=65</formula>
    </cfRule>
    <cfRule type="expression" priority="40" dxfId="618" stopIfTrue="1">
      <formula>$A$141=61</formula>
    </cfRule>
  </conditionalFormatting>
  <conditionalFormatting sqref="C151">
    <cfRule type="expression" priority="37" dxfId="595" stopIfTrue="1">
      <formula>$A$139=65</formula>
    </cfRule>
    <cfRule type="expression" priority="38" dxfId="618" stopIfTrue="1">
      <formula>$A$151=62</formula>
    </cfRule>
  </conditionalFormatting>
  <conditionalFormatting sqref="E146">
    <cfRule type="expression" priority="36" dxfId="631" stopIfTrue="1">
      <formula>$D$146=63</formula>
    </cfRule>
  </conditionalFormatting>
  <conditionalFormatting sqref="D142:D143">
    <cfRule type="expression" priority="35" dxfId="594" stopIfTrue="1">
      <formula>$A$141=61</formula>
    </cfRule>
  </conditionalFormatting>
  <conditionalFormatting sqref="D144:D145">
    <cfRule type="expression" priority="33" dxfId="614" stopIfTrue="1">
      <formula>$A$139=65</formula>
    </cfRule>
    <cfRule type="expression" priority="34" dxfId="593" stopIfTrue="1">
      <formula>$A$141=61</formula>
    </cfRule>
  </conditionalFormatting>
  <conditionalFormatting sqref="D147 D150">
    <cfRule type="expression" priority="32" dxfId="593" stopIfTrue="1">
      <formula>$A$141=61</formula>
    </cfRule>
  </conditionalFormatting>
  <conditionalFormatting sqref="D146">
    <cfRule type="expression" priority="31" dxfId="632" stopIfTrue="1">
      <formula>$A$141=61</formula>
    </cfRule>
  </conditionalFormatting>
  <conditionalFormatting sqref="D148:D149">
    <cfRule type="expression" priority="29" dxfId="614" stopIfTrue="1">
      <formula>$A$139=65</formula>
    </cfRule>
    <cfRule type="expression" priority="30" dxfId="594" stopIfTrue="1">
      <formula>$A$141=61</formula>
    </cfRule>
  </conditionalFormatting>
  <conditionalFormatting sqref="E145">
    <cfRule type="expression" priority="28" dxfId="633" stopIfTrue="1">
      <formula>$D$146=63</formula>
    </cfRule>
  </conditionalFormatting>
  <conditionalFormatting sqref="C150">
    <cfRule type="expression" priority="27" dxfId="622" stopIfTrue="1">
      <formula>$A$151=62</formula>
    </cfRule>
  </conditionalFormatting>
  <conditionalFormatting sqref="E147">
    <cfRule type="expression" priority="26" dxfId="622" stopIfTrue="1">
      <formula>$D$146=63</formula>
    </cfRule>
  </conditionalFormatting>
  <conditionalFormatting sqref="C5:D5">
    <cfRule type="expression" priority="25" dxfId="612" stopIfTrue="1">
      <formula>$A$5=1</formula>
    </cfRule>
  </conditionalFormatting>
  <conditionalFormatting sqref="C4:D4 B4:B7">
    <cfRule type="expression" priority="24" dxfId="212" stopIfTrue="1">
      <formula>$A$5=1</formula>
    </cfRule>
  </conditionalFormatting>
  <conditionalFormatting sqref="C7">
    <cfRule type="expression" priority="23" dxfId="595" stopIfTrue="1">
      <formula>$A$7=2</formula>
    </cfRule>
  </conditionalFormatting>
  <conditionalFormatting sqref="D6:D7">
    <cfRule type="expression" priority="22" dxfId="596" stopIfTrue="1">
      <formula>$A$7=2</formula>
    </cfRule>
  </conditionalFormatting>
  <conditionalFormatting sqref="B8:B11">
    <cfRule type="expression" priority="21" dxfId="78" stopIfTrue="1">
      <formula>$A$9=3</formula>
    </cfRule>
  </conditionalFormatting>
  <conditionalFormatting sqref="C9:D9">
    <cfRule type="expression" priority="20" dxfId="595" stopIfTrue="1">
      <formula>$A$9=3</formula>
    </cfRule>
  </conditionalFormatting>
  <conditionalFormatting sqref="G11">
    <cfRule type="expression" priority="19" dxfId="626" stopIfTrue="1">
      <formula>$F$12=7</formula>
    </cfRule>
  </conditionalFormatting>
  <conditionalFormatting sqref="G9:G10 G13:G16">
    <cfRule type="expression" priority="18" dxfId="591" stopIfTrue="1">
      <formula>$F$12=7</formula>
    </cfRule>
  </conditionalFormatting>
  <conditionalFormatting sqref="C13:D13 C15 E14">
    <cfRule type="expression" priority="17" dxfId="595" stopIfTrue="1">
      <formula>$A$13=5</formula>
    </cfRule>
  </conditionalFormatting>
  <conditionalFormatting sqref="D14:D15 F16">
    <cfRule type="expression" priority="16" dxfId="596" stopIfTrue="1">
      <formula>$A$13=5</formula>
    </cfRule>
  </conditionalFormatting>
  <conditionalFormatting sqref="C17:D17 C19">
    <cfRule type="expression" priority="15" dxfId="595" stopIfTrue="1">
      <formula>$A$17=7</formula>
    </cfRule>
  </conditionalFormatting>
  <conditionalFormatting sqref="D18:D19 E18">
    <cfRule type="expression" priority="14" dxfId="596" stopIfTrue="1">
      <formula>$A$17=7</formula>
    </cfRule>
  </conditionalFormatting>
  <conditionalFormatting sqref="C11">
    <cfRule type="expression" priority="13" dxfId="634" stopIfTrue="1">
      <formula>$A$9=3</formula>
    </cfRule>
  </conditionalFormatting>
  <conditionalFormatting sqref="D10:D11">
    <cfRule type="expression" priority="12" dxfId="630" stopIfTrue="1">
      <formula>$A$9=3</formula>
    </cfRule>
  </conditionalFormatting>
  <conditionalFormatting sqref="C10">
    <cfRule type="expression" priority="11" dxfId="213" stopIfTrue="1">
      <formula>$A$9=3</formula>
    </cfRule>
  </conditionalFormatting>
  <conditionalFormatting sqref="B12:B15">
    <cfRule type="expression" priority="10" dxfId="212" stopIfTrue="1">
      <formula>$A$13=5</formula>
    </cfRule>
  </conditionalFormatting>
  <conditionalFormatting sqref="B16:B19">
    <cfRule type="expression" priority="9" dxfId="78" stopIfTrue="1">
      <formula>$A$17=7</formula>
    </cfRule>
  </conditionalFormatting>
  <conditionalFormatting sqref="E6 F8">
    <cfRule type="expression" priority="8" dxfId="595" stopIfTrue="1">
      <formula>$A$5=1</formula>
    </cfRule>
  </conditionalFormatting>
  <conditionalFormatting sqref="E10">
    <cfRule type="expression" priority="7" dxfId="596" stopIfTrue="1">
      <formula>$A$9=3</formula>
    </cfRule>
  </conditionalFormatting>
  <conditionalFormatting sqref="E7:E9">
    <cfRule type="expression" priority="6" dxfId="593" stopIfTrue="1">
      <formula>$A$5=1</formula>
    </cfRule>
  </conditionalFormatting>
  <conditionalFormatting sqref="E15:E17 F9:F11 F14:F15">
    <cfRule type="expression" priority="5" dxfId="593" stopIfTrue="1">
      <formula>$A$13=5</formula>
    </cfRule>
  </conditionalFormatting>
  <conditionalFormatting sqref="F12:F13">
    <cfRule type="cellIs" priority="3" dxfId="622" operator="equal" stopIfTrue="1">
      <formula>7</formula>
    </cfRule>
    <cfRule type="expression" priority="4" dxfId="593" stopIfTrue="1">
      <formula>$A$13=5</formula>
    </cfRule>
  </conditionalFormatting>
  <conditionalFormatting sqref="G12">
    <cfRule type="expression" priority="1" dxfId="597" stopIfTrue="1">
      <formula>$F$12=7</formula>
    </cfRule>
    <cfRule type="expression" priority="2" dxfId="595" stopIfTrue="1">
      <formula>$A$13=5</formula>
    </cfRule>
  </conditionalFormatting>
  <printOptions horizontalCentered="1"/>
  <pageMargins left="0" right="0" top="0.3937007874015748" bottom="0.3937007874015748" header="0" footer="0"/>
  <pageSetup fitToHeight="0" horizontalDpi="300" verticalDpi="300" orientation="portrait" paperSize="9" scale="84" r:id="rId1"/>
  <rowBreaks count="2" manualBreakCount="2">
    <brk id="67" max="8" man="1"/>
    <brk id="134" max="8" man="1"/>
  </rowBreaks>
</worksheet>
</file>

<file path=xl/worksheets/sheet7.xml><?xml version="1.0" encoding="utf-8"?>
<worksheet xmlns="http://schemas.openxmlformats.org/spreadsheetml/2006/main" xmlns:r="http://schemas.openxmlformats.org/officeDocument/2006/relationships">
  <sheetPr>
    <tabColor indexed="15"/>
  </sheetPr>
  <dimension ref="A1:F60"/>
  <sheetViews>
    <sheetView showGridLines="0" view="pageBreakPreview" zoomScaleSheetLayoutView="100" zoomScalePageLayoutView="0" workbookViewId="0" topLeftCell="A1">
      <pane ySplit="4" topLeftCell="A5" activePane="bottomLeft" state="frozen"/>
      <selection pane="topLeft" activeCell="Y195" sqref="Y195:Z195"/>
      <selection pane="bottomLeft" activeCell="G64" sqref="G64"/>
    </sheetView>
  </sheetViews>
  <sheetFormatPr defaultColWidth="9.00390625" defaultRowHeight="12.75"/>
  <cols>
    <col min="1" max="1" width="5.25390625" style="15" customWidth="1"/>
    <col min="2" max="2" width="23.00390625" style="1" customWidth="1"/>
    <col min="3" max="3" width="29.125" style="1" customWidth="1"/>
    <col min="4" max="4" width="13.375" style="16" customWidth="1"/>
    <col min="5" max="5" width="6.875" style="12" customWidth="1"/>
    <col min="6" max="6" width="1.00390625" style="1" customWidth="1"/>
    <col min="7" max="16384" width="9.125" style="1" customWidth="1"/>
  </cols>
  <sheetData>
    <row r="1" spans="1:6" ht="31.5" customHeight="1">
      <c r="A1" s="175" t="s">
        <v>38</v>
      </c>
      <c r="B1" s="175"/>
      <c r="C1" s="175"/>
      <c r="D1" s="175"/>
      <c r="E1" s="175"/>
      <c r="F1" s="175"/>
    </row>
    <row r="2" spans="1:6" ht="36.75" customHeight="1">
      <c r="A2" s="2"/>
      <c r="B2" s="176" t="s">
        <v>0</v>
      </c>
      <c r="C2" s="176"/>
      <c r="D2" s="176"/>
      <c r="E2" s="2"/>
      <c r="F2" s="2"/>
    </row>
    <row r="3" spans="1:6" ht="30.75" customHeight="1" thickBot="1">
      <c r="A3" s="3"/>
      <c r="B3" s="177" t="s">
        <v>263</v>
      </c>
      <c r="C3" s="177"/>
      <c r="D3" s="177"/>
      <c r="E3" s="3"/>
      <c r="F3" s="3"/>
    </row>
    <row r="4" spans="1:6" ht="17.25" customHeight="1" thickBot="1">
      <c r="A4" s="4" t="s">
        <v>1</v>
      </c>
      <c r="B4" s="5" t="s">
        <v>2</v>
      </c>
      <c r="C4" s="5" t="s">
        <v>3</v>
      </c>
      <c r="D4" s="6" t="s">
        <v>4</v>
      </c>
      <c r="E4" s="7" t="s">
        <v>5</v>
      </c>
      <c r="F4" s="8"/>
    </row>
    <row r="5" spans="1:6" ht="15">
      <c r="A5" s="9">
        <v>1</v>
      </c>
      <c r="B5" s="9" t="s">
        <v>92</v>
      </c>
      <c r="C5" s="9" t="s">
        <v>255</v>
      </c>
      <c r="D5" s="10">
        <v>1999</v>
      </c>
      <c r="E5" s="10">
        <v>1</v>
      </c>
      <c r="F5" s="11"/>
    </row>
    <row r="6" spans="1:6" s="13" customFormat="1" ht="15" customHeight="1">
      <c r="A6" s="9">
        <v>2</v>
      </c>
      <c r="B6" s="9" t="s">
        <v>101</v>
      </c>
      <c r="C6" s="9" t="s">
        <v>294</v>
      </c>
      <c r="D6" s="10">
        <v>1998</v>
      </c>
      <c r="E6" s="10">
        <v>2</v>
      </c>
      <c r="F6" s="1"/>
    </row>
    <row r="7" spans="1:5" ht="15.75" customHeight="1">
      <c r="A7" s="9">
        <v>3</v>
      </c>
      <c r="B7" s="9" t="s">
        <v>97</v>
      </c>
      <c r="C7" s="9" t="s">
        <v>303</v>
      </c>
      <c r="D7" s="10">
        <v>1998</v>
      </c>
      <c r="E7" s="10">
        <v>3</v>
      </c>
    </row>
    <row r="8" spans="1:6" ht="15">
      <c r="A8" s="9">
        <v>4</v>
      </c>
      <c r="B8" s="9" t="s">
        <v>43</v>
      </c>
      <c r="C8" s="9" t="s">
        <v>294</v>
      </c>
      <c r="D8" s="10">
        <v>1998</v>
      </c>
      <c r="E8" s="10">
        <v>4</v>
      </c>
      <c r="F8" s="11"/>
    </row>
    <row r="9" spans="1:5" ht="18" customHeight="1">
      <c r="A9" s="9">
        <v>5</v>
      </c>
      <c r="B9" s="9" t="s">
        <v>46</v>
      </c>
      <c r="C9" s="9" t="s">
        <v>262</v>
      </c>
      <c r="D9" s="10">
        <v>1998</v>
      </c>
      <c r="E9" s="10">
        <v>5</v>
      </c>
    </row>
    <row r="10" spans="1:5" ht="15">
      <c r="A10" s="9">
        <v>6</v>
      </c>
      <c r="B10" s="9" t="s">
        <v>71</v>
      </c>
      <c r="C10" s="9" t="s">
        <v>310</v>
      </c>
      <c r="D10" s="10">
        <v>1998</v>
      </c>
      <c r="E10" s="10">
        <v>6</v>
      </c>
    </row>
    <row r="11" spans="1:5" ht="15">
      <c r="A11" s="9">
        <v>7</v>
      </c>
      <c r="B11" s="9" t="s">
        <v>55</v>
      </c>
      <c r="C11" s="9" t="s">
        <v>307</v>
      </c>
      <c r="D11" s="10">
        <v>1999</v>
      </c>
      <c r="E11" s="10">
        <v>7</v>
      </c>
    </row>
    <row r="12" spans="1:5" ht="15">
      <c r="A12" s="9">
        <v>8</v>
      </c>
      <c r="B12" s="9" t="s">
        <v>106</v>
      </c>
      <c r="C12" s="9" t="s">
        <v>296</v>
      </c>
      <c r="D12" s="10">
        <v>1999</v>
      </c>
      <c r="E12" s="10">
        <v>8</v>
      </c>
    </row>
    <row r="13" spans="1:5" ht="15">
      <c r="A13" s="9">
        <v>9</v>
      </c>
      <c r="B13" s="9" t="s">
        <v>127</v>
      </c>
      <c r="C13" s="9" t="s">
        <v>255</v>
      </c>
      <c r="D13" s="10">
        <v>2000</v>
      </c>
      <c r="E13" s="10">
        <v>9</v>
      </c>
    </row>
    <row r="14" spans="1:5" ht="15">
      <c r="A14" s="9">
        <v>10</v>
      </c>
      <c r="B14" s="9" t="s">
        <v>112</v>
      </c>
      <c r="C14" s="9" t="s">
        <v>261</v>
      </c>
      <c r="D14" s="10">
        <v>1998</v>
      </c>
      <c r="E14" s="10">
        <v>10</v>
      </c>
    </row>
    <row r="15" spans="1:5" ht="15">
      <c r="A15" s="9">
        <v>11</v>
      </c>
      <c r="B15" s="9" t="s">
        <v>99</v>
      </c>
      <c r="C15" s="9" t="s">
        <v>305</v>
      </c>
      <c r="D15" s="10">
        <v>1998</v>
      </c>
      <c r="E15" s="10">
        <v>11</v>
      </c>
    </row>
    <row r="16" spans="1:5" ht="15">
      <c r="A16" s="9">
        <v>12</v>
      </c>
      <c r="B16" s="9" t="s">
        <v>49</v>
      </c>
      <c r="C16" s="9" t="s">
        <v>261</v>
      </c>
      <c r="D16" s="10">
        <v>1999</v>
      </c>
      <c r="E16" s="10">
        <v>12</v>
      </c>
    </row>
    <row r="17" spans="1:5" ht="15">
      <c r="A17" s="9">
        <v>13</v>
      </c>
      <c r="B17" s="9" t="s">
        <v>129</v>
      </c>
      <c r="C17" s="9" t="s">
        <v>314</v>
      </c>
      <c r="D17" s="10">
        <v>1998</v>
      </c>
      <c r="E17" s="10">
        <v>13</v>
      </c>
    </row>
    <row r="18" spans="1:6" ht="15">
      <c r="A18" s="9">
        <v>14</v>
      </c>
      <c r="B18" s="9" t="s">
        <v>114</v>
      </c>
      <c r="C18" s="9" t="s">
        <v>261</v>
      </c>
      <c r="D18" s="10">
        <v>1998</v>
      </c>
      <c r="E18" s="10">
        <v>14</v>
      </c>
      <c r="F18" s="11"/>
    </row>
    <row r="19" spans="1:5" ht="15">
      <c r="A19" s="9">
        <v>15</v>
      </c>
      <c r="B19" s="9" t="s">
        <v>86</v>
      </c>
      <c r="C19" s="9" t="s">
        <v>294</v>
      </c>
      <c r="D19" s="10">
        <v>2000</v>
      </c>
      <c r="E19" s="10">
        <v>15</v>
      </c>
    </row>
    <row r="20" spans="1:5" ht="15">
      <c r="A20" s="9">
        <v>16</v>
      </c>
      <c r="B20" s="9" t="s">
        <v>78</v>
      </c>
      <c r="C20" s="9" t="s">
        <v>296</v>
      </c>
      <c r="D20" s="10">
        <v>1999</v>
      </c>
      <c r="E20" s="10">
        <v>16</v>
      </c>
    </row>
    <row r="21" spans="1:5" ht="15">
      <c r="A21" s="9">
        <v>17</v>
      </c>
      <c r="B21" s="9" t="s">
        <v>57</v>
      </c>
      <c r="C21" s="9" t="s">
        <v>256</v>
      </c>
      <c r="D21" s="10">
        <v>1998</v>
      </c>
      <c r="E21" s="10">
        <v>17</v>
      </c>
    </row>
    <row r="22" spans="1:5" ht="15">
      <c r="A22" s="9">
        <v>18</v>
      </c>
      <c r="B22" s="9" t="s">
        <v>73</v>
      </c>
      <c r="C22" s="9" t="s">
        <v>315</v>
      </c>
      <c r="D22" s="10">
        <v>1998</v>
      </c>
      <c r="E22" s="10">
        <v>18</v>
      </c>
    </row>
    <row r="23" spans="1:5" ht="15">
      <c r="A23" s="9">
        <v>19</v>
      </c>
      <c r="B23" s="9" t="s">
        <v>103</v>
      </c>
      <c r="C23" s="9" t="s">
        <v>316</v>
      </c>
      <c r="D23" s="10">
        <v>1998</v>
      </c>
      <c r="E23" s="10">
        <v>19</v>
      </c>
    </row>
    <row r="24" spans="1:5" ht="15">
      <c r="A24" s="9">
        <v>20</v>
      </c>
      <c r="B24" s="9" t="s">
        <v>95</v>
      </c>
      <c r="C24" s="9" t="s">
        <v>317</v>
      </c>
      <c r="D24" s="10">
        <v>1998</v>
      </c>
      <c r="E24" s="10">
        <v>20</v>
      </c>
    </row>
    <row r="25" spans="1:5" ht="15">
      <c r="A25" s="9">
        <v>21</v>
      </c>
      <c r="B25" s="9" t="s">
        <v>52</v>
      </c>
      <c r="C25" s="9" t="s">
        <v>261</v>
      </c>
      <c r="D25" s="10">
        <v>1999</v>
      </c>
      <c r="E25" s="10">
        <v>21</v>
      </c>
    </row>
    <row r="26" spans="1:5" ht="15">
      <c r="A26" s="9">
        <v>22</v>
      </c>
      <c r="B26" s="9" t="s">
        <v>182</v>
      </c>
      <c r="C26" s="9" t="s">
        <v>318</v>
      </c>
      <c r="D26" s="10">
        <v>1998</v>
      </c>
      <c r="E26" s="10">
        <v>22</v>
      </c>
    </row>
    <row r="27" spans="1:5" ht="15">
      <c r="A27" s="9">
        <v>23</v>
      </c>
      <c r="B27" s="9" t="s">
        <v>206</v>
      </c>
      <c r="C27" s="9" t="s">
        <v>317</v>
      </c>
      <c r="D27" s="10">
        <v>1999</v>
      </c>
      <c r="E27" s="10">
        <v>23</v>
      </c>
    </row>
    <row r="28" spans="1:5" ht="15">
      <c r="A28" s="9">
        <v>24</v>
      </c>
      <c r="B28" s="9" t="s">
        <v>109</v>
      </c>
      <c r="C28" s="9" t="s">
        <v>319</v>
      </c>
      <c r="D28" s="10">
        <v>1998</v>
      </c>
      <c r="E28" s="10">
        <v>24</v>
      </c>
    </row>
    <row r="29" spans="1:5" ht="15">
      <c r="A29" s="9">
        <v>25</v>
      </c>
      <c r="B29" s="9" t="s">
        <v>304</v>
      </c>
      <c r="C29" s="9" t="s">
        <v>305</v>
      </c>
      <c r="D29" s="10">
        <v>2000</v>
      </c>
      <c r="E29" s="10">
        <v>25</v>
      </c>
    </row>
    <row r="30" spans="1:5" ht="15">
      <c r="A30" s="9">
        <v>26</v>
      </c>
      <c r="B30" s="9" t="s">
        <v>320</v>
      </c>
      <c r="C30" s="9" t="s">
        <v>317</v>
      </c>
      <c r="D30" s="10">
        <v>1998</v>
      </c>
      <c r="E30" s="10">
        <v>26</v>
      </c>
    </row>
    <row r="31" spans="1:5" ht="15">
      <c r="A31" s="9">
        <v>27</v>
      </c>
      <c r="B31" s="9" t="s">
        <v>89</v>
      </c>
      <c r="C31" s="9" t="s">
        <v>294</v>
      </c>
      <c r="D31" s="10">
        <v>2000</v>
      </c>
      <c r="E31" s="10">
        <v>27</v>
      </c>
    </row>
    <row r="32" spans="1:5" ht="15">
      <c r="A32" s="9">
        <v>28</v>
      </c>
      <c r="B32" s="9" t="s">
        <v>59</v>
      </c>
      <c r="C32" s="9" t="s">
        <v>321</v>
      </c>
      <c r="D32" s="10">
        <v>1998</v>
      </c>
      <c r="E32" s="10">
        <v>28</v>
      </c>
    </row>
    <row r="33" spans="1:5" ht="15">
      <c r="A33" s="9">
        <v>29</v>
      </c>
      <c r="B33" s="9" t="s">
        <v>62</v>
      </c>
      <c r="C33" s="9" t="s">
        <v>322</v>
      </c>
      <c r="D33" s="10">
        <v>1999</v>
      </c>
      <c r="E33" s="10">
        <v>29</v>
      </c>
    </row>
    <row r="34" spans="1:5" ht="15">
      <c r="A34" s="9">
        <v>30</v>
      </c>
      <c r="B34" s="9" t="s">
        <v>226</v>
      </c>
      <c r="C34" s="9" t="s">
        <v>323</v>
      </c>
      <c r="D34" s="10">
        <v>1999</v>
      </c>
      <c r="E34" s="10">
        <v>30</v>
      </c>
    </row>
    <row r="35" spans="1:5" ht="15">
      <c r="A35" s="9">
        <v>31</v>
      </c>
      <c r="B35" s="9" t="s">
        <v>81</v>
      </c>
      <c r="C35" s="9" t="s">
        <v>296</v>
      </c>
      <c r="D35" s="10">
        <v>1999</v>
      </c>
      <c r="E35" s="10">
        <v>31</v>
      </c>
    </row>
    <row r="36" spans="1:5" ht="15">
      <c r="A36" s="9">
        <v>33</v>
      </c>
      <c r="B36" s="9" t="s">
        <v>142</v>
      </c>
      <c r="C36" s="9" t="s">
        <v>324</v>
      </c>
      <c r="D36" s="10">
        <v>1999</v>
      </c>
      <c r="E36" s="10">
        <v>33</v>
      </c>
    </row>
    <row r="37" spans="1:5" ht="15">
      <c r="A37" s="9">
        <v>34</v>
      </c>
      <c r="B37" s="9" t="s">
        <v>145</v>
      </c>
      <c r="C37" s="9" t="s">
        <v>324</v>
      </c>
      <c r="D37" s="10">
        <v>1999</v>
      </c>
      <c r="E37" s="10">
        <v>34</v>
      </c>
    </row>
    <row r="38" spans="1:6" ht="15">
      <c r="A38" s="9">
        <v>36</v>
      </c>
      <c r="B38" s="9" t="s">
        <v>134</v>
      </c>
      <c r="C38" s="9" t="s">
        <v>325</v>
      </c>
      <c r="D38" s="10">
        <v>1998</v>
      </c>
      <c r="E38" s="10">
        <v>37.5</v>
      </c>
      <c r="F38" s="14"/>
    </row>
    <row r="39" spans="1:6" ht="15">
      <c r="A39" s="9">
        <v>37</v>
      </c>
      <c r="B39" s="9" t="s">
        <v>174</v>
      </c>
      <c r="C39" s="9" t="s">
        <v>326</v>
      </c>
      <c r="D39" s="10">
        <v>1998</v>
      </c>
      <c r="E39" s="10">
        <v>37.5</v>
      </c>
      <c r="F39" s="11"/>
    </row>
    <row r="40" spans="1:6" ht="15">
      <c r="A40" s="9">
        <v>38</v>
      </c>
      <c r="B40" s="9" t="s">
        <v>116</v>
      </c>
      <c r="C40" s="9" t="s">
        <v>327</v>
      </c>
      <c r="D40" s="10">
        <v>1999</v>
      </c>
      <c r="E40" s="10">
        <v>38</v>
      </c>
      <c r="F40" s="11"/>
    </row>
    <row r="41" spans="1:6" ht="15">
      <c r="A41" s="9">
        <v>41</v>
      </c>
      <c r="B41" s="9" t="s">
        <v>190</v>
      </c>
      <c r="C41" s="9" t="s">
        <v>328</v>
      </c>
      <c r="D41" s="10">
        <v>1998</v>
      </c>
      <c r="E41" s="10">
        <v>42</v>
      </c>
      <c r="F41" s="11"/>
    </row>
    <row r="42" spans="1:5" ht="15">
      <c r="A42" s="9">
        <v>43</v>
      </c>
      <c r="B42" s="9" t="s">
        <v>228</v>
      </c>
      <c r="C42" s="9" t="s">
        <v>319</v>
      </c>
      <c r="D42" s="10">
        <v>2001</v>
      </c>
      <c r="E42" s="10">
        <v>42</v>
      </c>
    </row>
    <row r="43" spans="1:5" ht="15">
      <c r="A43" s="9">
        <v>44</v>
      </c>
      <c r="B43" s="9" t="s">
        <v>329</v>
      </c>
      <c r="C43" s="9" t="s">
        <v>324</v>
      </c>
      <c r="D43" s="10">
        <v>1999</v>
      </c>
      <c r="E43" s="10">
        <v>44</v>
      </c>
    </row>
    <row r="44" spans="1:5" ht="15">
      <c r="A44" s="9">
        <v>45</v>
      </c>
      <c r="B44" s="9" t="s">
        <v>160</v>
      </c>
      <c r="C44" s="9" t="s">
        <v>330</v>
      </c>
      <c r="D44" s="10">
        <v>1999</v>
      </c>
      <c r="E44" s="10">
        <v>45</v>
      </c>
    </row>
    <row r="45" spans="1:6" ht="15">
      <c r="A45" s="9">
        <v>47</v>
      </c>
      <c r="B45" s="9" t="s">
        <v>331</v>
      </c>
      <c r="C45" s="9" t="s">
        <v>294</v>
      </c>
      <c r="D45" s="10">
        <v>2000</v>
      </c>
      <c r="E45" s="10">
        <v>47.5</v>
      </c>
      <c r="F45" s="11"/>
    </row>
    <row r="46" spans="1:5" ht="15">
      <c r="A46" s="9">
        <v>50</v>
      </c>
      <c r="B46" s="9" t="s">
        <v>137</v>
      </c>
      <c r="C46" s="9" t="s">
        <v>325</v>
      </c>
      <c r="D46" s="10">
        <v>1998</v>
      </c>
      <c r="E46" s="10">
        <v>52</v>
      </c>
    </row>
    <row r="47" spans="1:5" ht="15">
      <c r="A47" s="9">
        <v>54</v>
      </c>
      <c r="B47" s="9" t="s">
        <v>208</v>
      </c>
      <c r="C47" s="9" t="s">
        <v>321</v>
      </c>
      <c r="D47" s="10">
        <v>1999</v>
      </c>
      <c r="E47" s="10">
        <v>52</v>
      </c>
    </row>
    <row r="48" spans="1:6" ht="15">
      <c r="A48" s="9">
        <v>58</v>
      </c>
      <c r="B48" s="9" t="s">
        <v>185</v>
      </c>
      <c r="C48" s="9" t="s">
        <v>316</v>
      </c>
      <c r="D48" s="10">
        <v>1998</v>
      </c>
      <c r="E48" s="10">
        <v>999</v>
      </c>
      <c r="F48" s="11"/>
    </row>
    <row r="49" spans="1:5" ht="15">
      <c r="A49" s="9">
        <v>59</v>
      </c>
      <c r="B49" s="9" t="s">
        <v>332</v>
      </c>
      <c r="C49" s="9" t="s">
        <v>333</v>
      </c>
      <c r="D49" s="10">
        <v>1999</v>
      </c>
      <c r="E49" s="10">
        <v>999</v>
      </c>
    </row>
    <row r="50" spans="1:5" ht="15">
      <c r="A50" s="9">
        <v>61</v>
      </c>
      <c r="B50" s="9" t="s">
        <v>232</v>
      </c>
      <c r="C50" s="9" t="s">
        <v>321</v>
      </c>
      <c r="D50" s="10">
        <v>1999</v>
      </c>
      <c r="E50" s="10">
        <v>999</v>
      </c>
    </row>
    <row r="51" spans="1:5" ht="15">
      <c r="A51" s="9">
        <v>62</v>
      </c>
      <c r="B51" s="9" t="s">
        <v>212</v>
      </c>
      <c r="C51" s="9" t="s">
        <v>334</v>
      </c>
      <c r="D51" s="10">
        <v>1998</v>
      </c>
      <c r="E51" s="10">
        <v>999</v>
      </c>
    </row>
    <row r="52" spans="1:5" ht="15">
      <c r="A52" s="9">
        <v>77</v>
      </c>
      <c r="B52" s="9" t="s">
        <v>159</v>
      </c>
      <c r="C52" s="9" t="s">
        <v>323</v>
      </c>
      <c r="D52" s="10">
        <v>1999</v>
      </c>
      <c r="E52" s="10">
        <v>999</v>
      </c>
    </row>
    <row r="53" spans="1:5" ht="15">
      <c r="A53" s="9">
        <v>78</v>
      </c>
      <c r="B53" s="9" t="s">
        <v>165</v>
      </c>
      <c r="C53" s="9" t="s">
        <v>327</v>
      </c>
      <c r="D53" s="10">
        <v>2000</v>
      </c>
      <c r="E53" s="10">
        <v>999</v>
      </c>
    </row>
    <row r="54" spans="1:5" ht="15">
      <c r="A54" s="9">
        <v>79</v>
      </c>
      <c r="B54" s="9" t="s">
        <v>119</v>
      </c>
      <c r="C54" s="9" t="s">
        <v>327</v>
      </c>
      <c r="D54" s="10">
        <v>2000</v>
      </c>
      <c r="E54" s="10">
        <v>999</v>
      </c>
    </row>
    <row r="55" spans="1:5" ht="15">
      <c r="A55" s="9">
        <v>80</v>
      </c>
      <c r="B55" s="9" t="s">
        <v>214</v>
      </c>
      <c r="C55" s="9" t="s">
        <v>335</v>
      </c>
      <c r="D55" s="10">
        <v>2000</v>
      </c>
      <c r="E55" s="10">
        <v>999</v>
      </c>
    </row>
    <row r="56" spans="1:5" ht="15">
      <c r="A56" s="9">
        <v>81</v>
      </c>
      <c r="B56" s="9" t="s">
        <v>179</v>
      </c>
      <c r="C56" s="9" t="s">
        <v>321</v>
      </c>
      <c r="D56" s="10">
        <v>2001</v>
      </c>
      <c r="E56" s="10">
        <v>999</v>
      </c>
    </row>
    <row r="57" spans="1:5" ht="15">
      <c r="A57" s="9">
        <v>82</v>
      </c>
      <c r="B57" s="9" t="s">
        <v>336</v>
      </c>
      <c r="C57" s="9" t="s">
        <v>337</v>
      </c>
      <c r="D57" s="10">
        <v>0</v>
      </c>
      <c r="E57" s="10">
        <v>999</v>
      </c>
    </row>
    <row r="58" spans="1:5" ht="15">
      <c r="A58" s="9">
        <v>83</v>
      </c>
      <c r="B58" s="9" t="s">
        <v>338</v>
      </c>
      <c r="C58" s="9" t="s">
        <v>322</v>
      </c>
      <c r="D58" s="10">
        <v>2000</v>
      </c>
      <c r="E58" s="10">
        <v>999</v>
      </c>
    </row>
    <row r="59" spans="1:5" ht="15">
      <c r="A59" s="9">
        <v>66</v>
      </c>
      <c r="B59" s="9" t="s">
        <v>339</v>
      </c>
      <c r="C59" s="9" t="s">
        <v>340</v>
      </c>
      <c r="D59" s="10">
        <v>1998</v>
      </c>
      <c r="E59" s="10" t="s">
        <v>44</v>
      </c>
    </row>
    <row r="60" spans="1:5" ht="15">
      <c r="A60" s="9">
        <v>71</v>
      </c>
      <c r="B60" s="9" t="s">
        <v>341</v>
      </c>
      <c r="C60" s="9" t="s">
        <v>323</v>
      </c>
      <c r="D60" s="10">
        <v>1999</v>
      </c>
      <c r="E60" s="10" t="s">
        <v>44</v>
      </c>
    </row>
  </sheetData>
  <sheetProtection password="CF48" sheet="1" insertHyperlinks="0" deleteColumns="0" deleteRows="0" sort="0"/>
  <mergeCells count="3">
    <mergeCell ref="A1:F1"/>
    <mergeCell ref="B2:D2"/>
    <mergeCell ref="B3:D3"/>
  </mergeCells>
  <printOptions horizontalCentered="1" verticalCentered="1"/>
  <pageMargins left="0.5905511811023623" right="0.5905511811023623" top="0.5905511811023623" bottom="0.5905511811023623" header="0" footer="0"/>
  <pageSetup horizontalDpi="300" verticalDpi="300" orientation="portrait" paperSize="9" scale="109" r:id="rId1"/>
</worksheet>
</file>

<file path=xl/worksheets/sheet8.xml><?xml version="1.0" encoding="utf-8"?>
<worksheet xmlns="http://schemas.openxmlformats.org/spreadsheetml/2006/main" xmlns:r="http://schemas.openxmlformats.org/officeDocument/2006/relationships">
  <sheetPr>
    <tabColor indexed="55"/>
  </sheetPr>
  <dimension ref="A1:M132"/>
  <sheetViews>
    <sheetView showGridLines="0" view="pageBreakPreview" zoomScaleNormal="75" zoomScaleSheetLayoutView="100" zoomScalePageLayoutView="0" workbookViewId="0" topLeftCell="A1">
      <selection activeCell="A1" sqref="A1:H1"/>
    </sheetView>
  </sheetViews>
  <sheetFormatPr defaultColWidth="9.00390625" defaultRowHeight="12.75"/>
  <cols>
    <col min="1" max="1" width="4.00390625" style="20" customWidth="1"/>
    <col min="2" max="2" width="4.125" style="21" customWidth="1"/>
    <col min="3" max="3" width="32.625" style="17" customWidth="1"/>
    <col min="4" max="4" width="4.00390625" style="20" customWidth="1"/>
    <col min="5" max="5" width="17.00390625" style="17" customWidth="1"/>
    <col min="6" max="6" width="17.00390625" style="23" customWidth="1"/>
    <col min="7" max="7" width="17.00390625" style="29" customWidth="1"/>
    <col min="8" max="8" width="17.00390625" style="17" customWidth="1"/>
    <col min="9" max="16384" width="9.125" style="17" customWidth="1"/>
  </cols>
  <sheetData>
    <row r="1" spans="1:10" ht="22.5" customHeight="1">
      <c r="A1" s="178" t="str">
        <f>'[2]Turnaj'!$A$3</f>
        <v>Bodovací turnaj mládeže ČAST</v>
      </c>
      <c r="B1" s="178"/>
      <c r="C1" s="178"/>
      <c r="D1" s="178"/>
      <c r="E1" s="178"/>
      <c r="F1" s="178"/>
      <c r="G1" s="178"/>
      <c r="H1" s="178"/>
      <c r="J1" s="18"/>
    </row>
    <row r="2" spans="1:8" ht="18.75">
      <c r="A2" s="179" t="str">
        <f>CONCATENATE("Dvouhra"," ",'[2]Turnaj'!$F$6," - ","I. stupeň")</f>
        <v>Dvouhra mladší dívky - I. stupeň</v>
      </c>
      <c r="B2" s="179"/>
      <c r="C2" s="179"/>
      <c r="D2" s="179"/>
      <c r="E2" s="179"/>
      <c r="F2" s="179"/>
      <c r="G2" s="179"/>
      <c r="H2" s="179"/>
    </row>
    <row r="3" spans="3:13" ht="15.75">
      <c r="C3" s="20"/>
      <c r="D3" s="22"/>
      <c r="G3" s="184" t="str">
        <f>CONCATENATE('[2]Turnaj'!$F$9,"  ",'[2]Turnaj'!$K$9)</f>
        <v>Jaroměř  19.2.2011</v>
      </c>
      <c r="H3" s="184"/>
      <c r="I3" s="25"/>
      <c r="J3" s="25"/>
      <c r="K3" s="25"/>
      <c r="L3" s="25"/>
      <c r="M3" s="25"/>
    </row>
    <row r="4" spans="1:10" ht="12.75" customHeight="1">
      <c r="A4" s="26">
        <v>1</v>
      </c>
      <c r="B4" s="27">
        <f>IF('[2]copy_I.st_KO_afterdraw'!$C$7="","",'[2]copy_I.st_KO_afterdraw'!$C$7)</f>
        <v>9</v>
      </c>
      <c r="C4" s="28" t="str">
        <f>IF(B4="","bye",CONCATENATE(VLOOKUP(B4,'[2]Rank'!$A$3:$D$300,2),"  (",VLOOKUP(B4,'[2]Rank'!$A$3:$D$300,3),")"))</f>
        <v>Viktorínová Michaela  (KST Zlín)</v>
      </c>
      <c r="E4" s="20"/>
      <c r="F4" s="29"/>
      <c r="H4" s="30" t="s">
        <v>6</v>
      </c>
      <c r="J4" s="31"/>
    </row>
    <row r="5" spans="1:8" ht="12.75" customHeight="1">
      <c r="A5" s="26"/>
      <c r="C5" s="20"/>
      <c r="D5" s="181">
        <v>1</v>
      </c>
      <c r="E5" s="32" t="str">
        <f>IF(OR($B4="",$B6=""),IF($B4="",IF($B6="","",'[2]I.st-výs-KO'!$F2),'[2]I.st-výs-KO'!$C2),'[2]I.st-výs-KO'!$Q2)</f>
        <v>Viktorínová Michaela</v>
      </c>
      <c r="F5" s="33"/>
      <c r="G5" s="34"/>
      <c r="H5" s="34"/>
    </row>
    <row r="6" spans="1:8" ht="12.75" customHeight="1">
      <c r="A6" s="26">
        <v>2</v>
      </c>
      <c r="B6" s="27">
        <f>IF('[2]copy_I.st_KO_afterdraw'!$C$8="","",'[2]copy_I.st_KO_afterdraw'!$C$8)</f>
      </c>
      <c r="C6" s="35" t="str">
        <f>IF(B6="","bye",CONCATENATE(VLOOKUP(B6,'[2]Rank'!$A$3:$D$300,2),"  (",VLOOKUP(B6,'[2]Rank'!$A$3:$D$300,3),")"))</f>
        <v>bye</v>
      </c>
      <c r="D6" s="182"/>
      <c r="E6" s="36">
        <f>IF($B4="","",IF($B6="","",IF('[2]I.st-výs-KO'!$P2="","",'[2]I.st-výs-KO'!$S2)))</f>
      </c>
      <c r="F6" s="37"/>
      <c r="H6" s="29"/>
    </row>
    <row r="7" spans="1:8" ht="12.75" customHeight="1">
      <c r="A7" s="26"/>
      <c r="C7" s="20"/>
      <c r="D7" s="38"/>
      <c r="E7" s="183">
        <f>IF(AND('[2]Turnaj'!$L$13=16,'[2]copy_before_draw_I_st'!$F$1&gt;64),65,IF(AND('[2]Turnaj'!$L$13=8,'[2]copy_before_draw_I_st'!$F$1&gt;64),65,IF(AND('[2]Turnaj'!$L$13=16,'[2]copy_before_draw_I_st'!$F$1&lt;=64),33,IF(AND('[2]Turnaj'!$L$13=8,'[2]copy_before_draw_I_st'!$F$1&lt;=64),33,""))))</f>
        <v>33</v>
      </c>
      <c r="F7" s="39" t="str">
        <f>IF($E$7=33,IF('[2]I.st-výs-KO'!$Q35="","",'[2]I.st-výs-KO'!$Q35),IF($E$7=65,IF('[2]I.st-výs-KO'!$Q67="","",'[2]I.st-výs-KO'!$Q67),""))</f>
        <v>Viktorínová Michaela</v>
      </c>
      <c r="G7" s="40"/>
      <c r="H7" s="20"/>
    </row>
    <row r="8" spans="1:8" ht="12.75" customHeight="1">
      <c r="A8" s="26">
        <v>3</v>
      </c>
      <c r="B8" s="27">
        <f>IF('[2]copy_I.st_KO_afterdraw'!$C$9="","",'[2]copy_I.st_KO_afterdraw'!$C$9)</f>
        <v>80</v>
      </c>
      <c r="C8" s="35" t="str">
        <f>IF(B8="","bye",CONCATENATE(VLOOKUP(B8,'[2]Rank'!$A$3:$D$300,2),"  (",VLOOKUP(B8,'[2]Rank'!$A$3:$D$300,3),")"))</f>
        <v>Borecká  Kateřina  (TJ Sokol Č. Meziříčí)</v>
      </c>
      <c r="D8" s="38"/>
      <c r="E8" s="183"/>
      <c r="F8" s="39" t="str">
        <f>IF($E$7=33,IF('[2]I.st-výs-KO'!$P35="","",'[2]I.st-výs-KO'!$S35),IF($E$7=65,IF('[2]I.st-výs-KO'!$P67="","",'[2]I.st-výs-KO'!$S67),""))</f>
        <v>3:0 (4,7,7)</v>
      </c>
      <c r="G8" s="39"/>
      <c r="H8" s="20"/>
    </row>
    <row r="9" spans="1:8" ht="12.75" customHeight="1">
      <c r="A9" s="26"/>
      <c r="C9" s="20"/>
      <c r="D9" s="181">
        <v>2</v>
      </c>
      <c r="E9" s="41" t="str">
        <f>IF(OR($B8="",$B10=""),IF($B8="",IF($B10="","",'[2]I.st-výs-KO'!$F3),'[2]I.st-výs-KO'!$C3),'[2]I.st-výs-KO'!$Q3)</f>
        <v>Hrubošová Monika</v>
      </c>
      <c r="F9" s="39"/>
      <c r="G9" s="39"/>
      <c r="H9" s="20"/>
    </row>
    <row r="10" spans="1:8" ht="12.75" customHeight="1">
      <c r="A10" s="26">
        <v>4</v>
      </c>
      <c r="B10" s="27">
        <f>IF('[2]copy_I.st_KO_afterdraw'!$C$10="","",'[2]copy_I.st_KO_afterdraw'!$C$10)</f>
        <v>47</v>
      </c>
      <c r="C10" s="28" t="str">
        <f>IF(B10="","bye",CONCATENATE(VLOOKUP(B10,'[2]Rank'!$A$3:$D$300,2),"  (",VLOOKUP(B10,'[2]Rank'!$A$3:$D$300,3),")"))</f>
        <v>Hrubošová Monika  (SKST Dubňany)</v>
      </c>
      <c r="D10" s="182"/>
      <c r="E10" s="42" t="str">
        <f>IF($B8="","",IF($B10="","",IF('[2]I.st-výs-KO'!$P3="","",'[2]I.st-výs-KO'!$S3)))</f>
        <v>3:1 (2,-9,3,6)</v>
      </c>
      <c r="F10" s="39"/>
      <c r="G10" s="39"/>
      <c r="H10" s="20"/>
    </row>
    <row r="11" spans="1:8" ht="12.75" customHeight="1">
      <c r="A11" s="26"/>
      <c r="C11" s="20"/>
      <c r="D11" s="38"/>
      <c r="E11" s="43"/>
      <c r="F11" s="180">
        <f>IF(AND('[2]Turnaj'!$L$13=16,'[2]copy_before_draw_I_st'!$F$1&gt;64),97,IF(AND('[2]Turnaj'!$L$13=8,'[2]copy_before_draw_I_st'!$F$1&gt;64),97,IF(AND('[2]Turnaj'!$L$13=8,'[2]copy_before_draw_I_st'!$F$1&lt;=64),49,"")))</f>
        <v>49</v>
      </c>
      <c r="G11" s="39" t="str">
        <f>IF($F$11=49,IF('[2]I.st-výs-KO'!$Q52="","",'[2]I.st-výs-KO'!$Q52),IF($F$11=97,IF('[2]I.st-výs-KO'!$Q100="","",'[2]I.st-výs-KO'!$Q100),""))</f>
        <v>Viktorínová Michaela</v>
      </c>
      <c r="H11" s="37"/>
    </row>
    <row r="12" spans="1:8" ht="12.75" customHeight="1">
      <c r="A12" s="26">
        <v>5</v>
      </c>
      <c r="B12" s="27">
        <f>IF('[2]copy_I.st_KO_afterdraw'!$C$11="","",'[2]copy_I.st_KO_afterdraw'!$C$11)</f>
        <v>36</v>
      </c>
      <c r="C12" s="28" t="str">
        <f>IF(B12="","bye",CONCATENATE(VLOOKUP(B12,'[2]Rank'!$A$3:$D$300,2),"  (",VLOOKUP(B12,'[2]Rank'!$A$3:$D$300,3),")"))</f>
        <v>Medalová Anna  (Sportovní Jižní Město,o.p.s.)</v>
      </c>
      <c r="D12" s="38"/>
      <c r="E12" s="43"/>
      <c r="F12" s="180"/>
      <c r="G12" s="39" t="str">
        <f>IF($F$11=49,IF('[2]I.st-výs-KO'!$P52="","",'[2]I.st-výs-KO'!$S52),IF($F$11=97,IF('[2]I.st-výs-KO'!$P100="","",'[2]I.st-výs-KO'!$S100),""))</f>
        <v>3:1 (2,-7,4,9)</v>
      </c>
      <c r="H12" s="37"/>
    </row>
    <row r="13" spans="1:8" ht="12.75" customHeight="1">
      <c r="A13" s="26"/>
      <c r="C13" s="20"/>
      <c r="D13" s="181">
        <v>3</v>
      </c>
      <c r="E13" s="32" t="str">
        <f>IF(OR($B12="",$B14=""),IF($B12="",IF($B14="","",'[2]I.st-výs-KO'!$F4),'[2]I.st-výs-KO'!$C4),'[2]I.st-výs-KO'!$Q4)</f>
        <v>Medalová Anna</v>
      </c>
      <c r="F13" s="39"/>
      <c r="G13" s="39"/>
      <c r="H13" s="37"/>
    </row>
    <row r="14" spans="1:8" ht="12.75" customHeight="1">
      <c r="A14" s="26">
        <v>6</v>
      </c>
      <c r="B14" s="27">
        <f>IF('[2]copy_I.st_KO_afterdraw'!$C$12="","",'[2]copy_I.st_KO_afterdraw'!$C$12)</f>
      </c>
      <c r="C14" s="35" t="str">
        <f>IF(B14="","bye",CONCATENATE(VLOOKUP(B14,'[2]Rank'!$A$3:$D$300,2),"  (",VLOOKUP(B14,'[2]Rank'!$A$3:$D$300,3),")"))</f>
        <v>bye</v>
      </c>
      <c r="D14" s="182"/>
      <c r="E14" s="36">
        <f>IF($B12="","",IF($B14="","",IF('[2]I.st-výs-KO'!$P4="","",'[2]I.st-výs-KO'!$S4)))</f>
      </c>
      <c r="F14" s="39"/>
      <c r="G14" s="39"/>
      <c r="H14" s="37"/>
    </row>
    <row r="15" spans="1:8" ht="12.75" customHeight="1">
      <c r="A15" s="26"/>
      <c r="C15" s="20"/>
      <c r="D15" s="38"/>
      <c r="E15" s="183">
        <f>IF(AND('[2]Turnaj'!$L$13=16,'[2]copy_before_draw_I_st'!$F$1&gt;64),66,IF(AND('[2]Turnaj'!$L$13=8,'[2]copy_before_draw_I_st'!$F$1&gt;64),66,IF(AND('[2]Turnaj'!$L$13=16,'[2]copy_before_draw_I_st'!$F$1&lt;=64),34,IF(AND('[2]Turnaj'!$L$13=8,'[2]copy_before_draw_I_st'!$F$1&lt;=64),34,""))))</f>
        <v>34</v>
      </c>
      <c r="F15" s="39" t="str">
        <f>IF($E$15=34,IF('[2]I.st-výs-KO'!$Q36="","",'[2]I.st-výs-KO'!$Q36),IF($E$15=66,IF('[2]I.st-výs-KO'!$Q68="","",'[2]I.st-výs-KO'!$Q68),""))</f>
        <v>Cerovská Nikol</v>
      </c>
      <c r="G15" s="39"/>
      <c r="H15" s="37"/>
    </row>
    <row r="16" spans="1:8" ht="12.75" customHeight="1">
      <c r="A16" s="26">
        <v>7</v>
      </c>
      <c r="B16" s="27">
        <f>IF('[2]copy_I.st_KO_afterdraw'!$C$13="","",'[2]copy_I.st_KO_afterdraw'!$C$13)</f>
      </c>
      <c r="C16" s="35" t="str">
        <f>IF(B16="","bye",CONCATENATE(VLOOKUP(B16,'[2]Rank'!$A$3:$D$300,2),"  (",VLOOKUP(B16,'[2]Rank'!$A$3:$D$300,3),")"))</f>
        <v>bye</v>
      </c>
      <c r="D16" s="45"/>
      <c r="E16" s="183"/>
      <c r="F16" s="39" t="str">
        <f>IF($E$15=34,IF('[2]I.st-výs-KO'!$P36="","",'[2]I.st-výs-KO'!$S36),IF($E$15=66,IF('[2]I.st-výs-KO'!$P68="","",'[2]I.st-výs-KO'!$S68),""))</f>
        <v>3:0 (7,7,8)</v>
      </c>
      <c r="G16" s="39"/>
      <c r="H16" s="37"/>
    </row>
    <row r="17" spans="1:8" ht="12.75" customHeight="1">
      <c r="A17" s="26"/>
      <c r="C17" s="20"/>
      <c r="D17" s="181">
        <v>4</v>
      </c>
      <c r="E17" s="41" t="str">
        <f>IF(OR($B16="",$B18=""),IF($B16="",IF($B18="","",'[2]I.st-výs-KO'!$F5),'[2]I.st-výs-KO'!$C5),'[2]I.st-výs-KO'!$Q5)</f>
        <v>Cerovská Nikol</v>
      </c>
      <c r="F17" s="46"/>
      <c r="G17" s="39"/>
      <c r="H17" s="37"/>
    </row>
    <row r="18" spans="1:8" ht="12.75" customHeight="1">
      <c r="A18" s="26">
        <v>8</v>
      </c>
      <c r="B18" s="27">
        <f>IF('[2]copy_I.st_KO_afterdraw'!$C$14="","",'[2]copy_I.st_KO_afterdraw'!$C$14)</f>
        <v>22</v>
      </c>
      <c r="C18" s="28" t="str">
        <f>IF(B18="","bye",CONCATENATE(VLOOKUP(B18,'[2]Rank'!$A$3:$D$300,2),"  (",VLOOKUP(B18,'[2]Rank'!$A$3:$D$300,3),")"))</f>
        <v>Cerovská Nikol  (MSK Břeclav)</v>
      </c>
      <c r="D18" s="182"/>
      <c r="E18" s="42">
        <f>IF($B16="","",IF($B18="","",IF('[2]I.st-výs-KO'!$P5="","",'[2]I.st-výs-KO'!$S5)))</f>
      </c>
      <c r="F18" s="39"/>
      <c r="G18" s="39"/>
      <c r="H18" s="37"/>
    </row>
    <row r="19" spans="1:8" ht="12.75" customHeight="1">
      <c r="A19" s="26"/>
      <c r="C19" s="20"/>
      <c r="D19" s="38"/>
      <c r="F19" s="47"/>
      <c r="G19" s="180">
        <f>IF(AND('[2]Turnaj'!$L$13=8,'[2]copy_before_draw_I_st'!$F$1&gt;64),113,"")</f>
      </c>
      <c r="H19" s="48">
        <f>IF($G$19=113,IF('[2]I.st-výs-KO'!$Q117="","",'[2]I.st-výs-KO'!$Q117),"")</f>
      </c>
    </row>
    <row r="20" spans="1:8" ht="12.75" customHeight="1">
      <c r="A20" s="26">
        <v>9</v>
      </c>
      <c r="B20" s="27">
        <f>IF('[2]copy_I.st_KO_afterdraw'!$C$15="","",'[2]copy_I.st_KO_afterdraw'!$C$15)</f>
        <v>21</v>
      </c>
      <c r="C20" s="28" t="str">
        <f>IF(B20="","bye",CONCATENATE(VLOOKUP(B20,'[2]Rank'!$A$3:$D$300,2),"  (",VLOOKUP(B20,'[2]Rank'!$A$3:$D$300,3),")"))</f>
        <v>Zelingerová Kamila  (SKST Vlašim)</v>
      </c>
      <c r="D20" s="49"/>
      <c r="E20" s="43"/>
      <c r="F20" s="46"/>
      <c r="G20" s="180"/>
      <c r="H20" s="39">
        <f>IF($G$19=113,IF('[2]I.st-výs-KO'!$P117="","",'[2]I.st-výs-KO'!$S117),"")</f>
      </c>
    </row>
    <row r="21" spans="1:8" ht="12.75" customHeight="1">
      <c r="A21" s="26"/>
      <c r="C21" s="50"/>
      <c r="D21" s="181">
        <v>5</v>
      </c>
      <c r="E21" s="32" t="str">
        <f>IF(OR($B20="",$B22=""),IF($B20="",IF($B22="","",'[2]I.st-výs-KO'!$F6),'[2]I.st-výs-KO'!$C6),'[2]I.st-výs-KO'!$Q6)</f>
        <v>Zelingerová Kamila</v>
      </c>
      <c r="F21" s="37"/>
      <c r="G21" s="39"/>
      <c r="H21" s="37"/>
    </row>
    <row r="22" spans="1:8" ht="12.75" customHeight="1">
      <c r="A22" s="26">
        <v>10</v>
      </c>
      <c r="B22" s="27">
        <f>IF('[2]copy_I.st_KO_afterdraw'!$C$16="","",'[2]copy_I.st_KO_afterdraw'!$C$16)</f>
      </c>
      <c r="C22" s="35" t="str">
        <f>IF(B22="","bye",CONCATENATE(VLOOKUP(B22,'[2]Rank'!$A$3:$D$300,2),"  (",VLOOKUP(B22,'[2]Rank'!$A$3:$D$300,3),")"))</f>
        <v>bye</v>
      </c>
      <c r="D22" s="182"/>
      <c r="E22" s="36">
        <f>IF($B20="","",IF($B22="","",IF('[2]I.st-výs-KO'!$P6="","",'[2]I.st-výs-KO'!$S6)))</f>
      </c>
      <c r="F22" s="37"/>
      <c r="G22" s="39"/>
      <c r="H22" s="37"/>
    </row>
    <row r="23" spans="1:8" ht="12.75" customHeight="1">
      <c r="A23" s="26"/>
      <c r="C23" s="26"/>
      <c r="D23" s="51"/>
      <c r="E23" s="183">
        <f>IF(AND('[2]Turnaj'!$L$13=16,'[2]copy_before_draw_I_st'!$F$1&gt;64),67,IF(AND('[2]Turnaj'!$L$13=8,'[2]copy_before_draw_I_st'!$F$1&gt;64),67,IF(AND('[2]Turnaj'!$L$13=16,'[2]copy_before_draw_I_st'!$F$1&lt;=64),35,IF(AND('[2]Turnaj'!$L$13=8,'[2]copy_before_draw_I_st'!$F$1&lt;=64),35,""))))</f>
        <v>35</v>
      </c>
      <c r="F23" s="47" t="str">
        <f>IF($E$23=35,IF('[2]I.st-výs-KO'!$Q37="","",'[2]I.st-výs-KO'!$Q37),IF($E$23=67,IF('[2]I.st-výs-KO'!$Q69="","",'[2]I.st-výs-KO'!$Q69),""))</f>
        <v>Tláskalová Klára</v>
      </c>
      <c r="G23" s="39"/>
      <c r="H23" s="37"/>
    </row>
    <row r="24" spans="1:8" ht="12.75" customHeight="1">
      <c r="A24" s="26">
        <v>11</v>
      </c>
      <c r="B24" s="27">
        <f>IF('[2]copy_I.st_KO_afterdraw'!$C$17="","",'[2]copy_I.st_KO_afterdraw'!$C$17)</f>
        <v>34</v>
      </c>
      <c r="C24" s="35" t="str">
        <f>IF(B24="","bye",CONCATENATE(VLOOKUP(B24,'[2]Rank'!$A$3:$D$300,2),"  (",VLOOKUP(B24,'[2]Rank'!$A$3:$D$300,3),")"))</f>
        <v>Bútorová Tereza  (SK DDM Kotlářka Praha)</v>
      </c>
      <c r="D24" s="51"/>
      <c r="E24" s="183"/>
      <c r="F24" s="52" t="str">
        <f>IF($E$23=35,IF('[2]I.st-výs-KO'!$P37="","",'[2]I.st-výs-KO'!$S37),IF($E$23=67,IF('[2]I.st-výs-KO'!$P69="","",'[2]I.st-výs-KO'!$S69),""))</f>
        <v>3:0 (8,4,4)</v>
      </c>
      <c r="G24" s="39"/>
      <c r="H24" s="37"/>
    </row>
    <row r="25" spans="1:8" ht="12.75" customHeight="1">
      <c r="A25" s="26"/>
      <c r="C25" s="50"/>
      <c r="D25" s="181">
        <v>6</v>
      </c>
      <c r="E25" s="32" t="str">
        <f>IF(OR($B24="",$B26=""),IF($B24="",IF($B26="","",'[2]I.st-výs-KO'!$F7),'[2]I.st-výs-KO'!$C7),'[2]I.st-výs-KO'!$Q7)</f>
        <v>Tláskalová Klára</v>
      </c>
      <c r="F25" s="53"/>
      <c r="G25" s="39"/>
      <c r="H25" s="37"/>
    </row>
    <row r="26" spans="1:8" ht="12.75" customHeight="1">
      <c r="A26" s="26">
        <v>12</v>
      </c>
      <c r="B26" s="27">
        <f>IF('[2]copy_I.st_KO_afterdraw'!$C$18="","",'[2]copy_I.st_KO_afterdraw'!$C$18)</f>
        <v>28</v>
      </c>
      <c r="C26" s="28" t="str">
        <f>IF(B26="","bye",CONCATENATE(VLOOKUP(B26,'[2]Rank'!$A$3:$D$300,2),"  (",VLOOKUP(B26,'[2]Rank'!$A$3:$D$300,3),")"))</f>
        <v>Tláskalová Klára  (TJ Jiskra Jaroměř)</v>
      </c>
      <c r="D26" s="182"/>
      <c r="E26" s="42" t="str">
        <f>IF($B24="","",IF($B26="","",IF('[2]I.st-výs-KO'!$P7="","",'[2]I.st-výs-KO'!$S7)))</f>
        <v>3:2 (8,-9,5,-8,9)</v>
      </c>
      <c r="F26" s="37"/>
      <c r="G26" s="39"/>
      <c r="H26" s="37"/>
    </row>
    <row r="27" spans="1:8" ht="12.75" customHeight="1">
      <c r="A27" s="26"/>
      <c r="C27" s="26"/>
      <c r="D27" s="51"/>
      <c r="E27" s="54"/>
      <c r="F27" s="180">
        <f>IF(AND('[2]Turnaj'!$L$13=16,'[2]copy_before_draw_I_st'!$F$1&gt;64),98,IF(AND('[2]Turnaj'!$L$13=8,'[2]copy_before_draw_I_st'!$F$1&gt;64),98,IF(AND('[2]Turnaj'!$L$13=8,'[2]copy_before_draw_I_st'!$F$1&lt;=64),50,"")))</f>
        <v>50</v>
      </c>
      <c r="G27" s="39" t="str">
        <f>IF($F$27=50,IF('[2]I.st-výs-KO'!$Q53="","",'[2]I.st-výs-KO'!$Q53),IF($F$27=98,IF('[2]I.st-výs-KO'!$Q101="","",'[2]I.st-výs-KO'!$Q101),""))</f>
        <v>Petrovová Nikita</v>
      </c>
      <c r="H27" s="37"/>
    </row>
    <row r="28" spans="1:8" ht="12.75" customHeight="1">
      <c r="A28" s="26">
        <v>13</v>
      </c>
      <c r="B28" s="27">
        <f>IF('[2]copy_I.st_KO_afterdraw'!$C$19="","",'[2]copy_I.st_KO_afterdraw'!$C$19)</f>
        <v>37</v>
      </c>
      <c r="C28" s="28" t="str">
        <f>IF(B28="","bye",CONCATENATE(VLOOKUP(B28,'[2]Rank'!$A$3:$D$300,2),"  (",VLOOKUP(B28,'[2]Rank'!$A$3:$D$300,3),")"))</f>
        <v>Kulichová Jana  (STC Slaný)</v>
      </c>
      <c r="D28" s="49"/>
      <c r="E28" s="20"/>
      <c r="F28" s="180"/>
      <c r="G28" s="39" t="str">
        <f>IF($F$27=50,IF('[2]I.st-výs-KO'!$P53="","",'[2]I.st-výs-KO'!$S53),IF($F$27=98,IF('[2]I.st-výs-KO'!$P101="","",'[2]I.st-výs-KO'!$S101),""))</f>
        <v>3:1 (7,-3,11,9)</v>
      </c>
      <c r="H28" s="48"/>
    </row>
    <row r="29" spans="1:8" ht="12.75" customHeight="1">
      <c r="A29" s="26"/>
      <c r="C29" s="55"/>
      <c r="D29" s="181">
        <v>7</v>
      </c>
      <c r="E29" s="32" t="str">
        <f>IF(OR($B28="",$B30=""),IF($B28="",IF($B30="","",'[2]I.st-výs-KO'!$F8),'[2]I.st-výs-KO'!$C8),'[2]I.st-výs-KO'!$Q8)</f>
        <v>Nováková Kristýna</v>
      </c>
      <c r="F29" s="44"/>
      <c r="G29" s="39"/>
      <c r="H29" s="39"/>
    </row>
    <row r="30" spans="1:8" ht="12.75" customHeight="1">
      <c r="A30" s="26">
        <v>14</v>
      </c>
      <c r="B30" s="27">
        <f>IF('[2]copy_I.st_KO_afterdraw'!$C$20="","",'[2]copy_I.st_KO_afterdraw'!$C$20)</f>
        <v>59</v>
      </c>
      <c r="C30" s="35" t="str">
        <f>IF(B30="","bye",CONCATENATE(VLOOKUP(B30,'[2]Rank'!$A$3:$D$300,2),"  (",VLOOKUP(B30,'[2]Rank'!$A$3:$D$300,3),")"))</f>
        <v>Nováková Kristýna  (KST Linea Chrudim)</v>
      </c>
      <c r="D30" s="182"/>
      <c r="E30" s="42" t="str">
        <f>IF($B28="","",IF($B30="","",IF('[2]I.st-výs-KO'!$P8="","",'[2]I.st-výs-KO'!$S8)))</f>
        <v>3:2 (-8,-10,7,6,11)</v>
      </c>
      <c r="F30" s="56"/>
      <c r="G30" s="39"/>
      <c r="H30" s="39"/>
    </row>
    <row r="31" spans="1:8" ht="12.75" customHeight="1">
      <c r="A31" s="26"/>
      <c r="C31" s="26"/>
      <c r="D31" s="49"/>
      <c r="E31" s="183">
        <f>IF(AND('[2]Turnaj'!$L$13=16,'[2]copy_before_draw_I_st'!$F$1&gt;64),68,IF(AND('[2]Turnaj'!$L$13=8,'[2]copy_before_draw_I_st'!$F$1&gt;64),68,IF(AND('[2]Turnaj'!$L$13=16,'[2]copy_before_draw_I_st'!$F$1&lt;=64),36,IF(AND('[2]Turnaj'!$L$13=8,'[2]copy_before_draw_I_st'!$F$1&lt;=64),36,""))))</f>
        <v>36</v>
      </c>
      <c r="F31" s="57" t="str">
        <f>IF($E$31=36,IF('[2]I.st-výs-KO'!$Q38="","",'[2]I.st-výs-KO'!$Q38),IF($E$31=68,IF('[2]I.st-výs-KO'!$Q70="","",'[2]I.st-výs-KO'!$Q70),""))</f>
        <v>Petrovová Nikita</v>
      </c>
      <c r="G31" s="39"/>
      <c r="H31" s="39"/>
    </row>
    <row r="32" spans="1:8" ht="12.75" customHeight="1">
      <c r="A32" s="26">
        <v>15</v>
      </c>
      <c r="B32" s="27">
        <f>IF('[2]copy_I.st_KO_afterdraw'!$C$21="","",'[2]copy_I.st_KO_afterdraw'!$C$21)</f>
      </c>
      <c r="C32" s="35" t="str">
        <f>IF(B32="","bye",CONCATENATE(VLOOKUP(B32,'[2]Rank'!$A$3:$D$300,2),"  (",VLOOKUP(B32,'[2]Rank'!$A$3:$D$300,3),")"))</f>
        <v>bye</v>
      </c>
      <c r="D32" s="49"/>
      <c r="E32" s="183"/>
      <c r="F32" s="52" t="str">
        <f>IF($E$31=36,IF('[2]I.st-výs-KO'!$P38="","",'[2]I.st-výs-KO'!$S38),IF($E$31=68,IF('[2]I.st-výs-KO'!$P70="","",'[2]I.st-výs-KO'!$S70),""))</f>
        <v>3:0 (6,2,9)</v>
      </c>
      <c r="G32" s="39"/>
      <c r="H32" s="58"/>
    </row>
    <row r="33" spans="1:8" ht="12.75" customHeight="1">
      <c r="A33" s="26"/>
      <c r="C33" s="50"/>
      <c r="D33" s="181">
        <v>8</v>
      </c>
      <c r="E33" s="32" t="str">
        <f>IF(OR($B32="",$B34=""),IF($B32="",IF($B34="","",'[2]I.st-výs-KO'!$F9),'[2]I.st-výs-KO'!$C9),'[2]I.st-výs-KO'!$Q9)</f>
        <v>Petrovová Nikita</v>
      </c>
      <c r="F33" s="56"/>
      <c r="G33" s="39"/>
      <c r="H33" s="39"/>
    </row>
    <row r="34" spans="1:8" ht="12.75" customHeight="1">
      <c r="A34" s="26">
        <v>16</v>
      </c>
      <c r="B34" s="27">
        <f>IF('[2]copy_I.st_KO_afterdraw'!$C$22="","",'[2]copy_I.st_KO_afterdraw'!$C$22)</f>
        <v>16</v>
      </c>
      <c r="C34" s="28" t="str">
        <f>IF(B34="","bye",CONCATENATE(VLOOKUP(B34,'[2]Rank'!$A$3:$D$300,2),"  (",VLOOKUP(B34,'[2]Rank'!$A$3:$D$300,3),")"))</f>
        <v>Petrovová Nikita  (SK Frýdlant n.O.)</v>
      </c>
      <c r="D34" s="182"/>
      <c r="E34" s="42">
        <f>IF($B32="","",IF($B34="","",IF('[2]I.st-výs-KO'!$P9="","",'[2]I.st-výs-KO'!$S9)))</f>
      </c>
      <c r="F34" s="44"/>
      <c r="G34" s="39"/>
      <c r="H34" s="39"/>
    </row>
    <row r="35" spans="1:8" ht="15.75" customHeight="1">
      <c r="A35" s="26"/>
      <c r="B35" s="26"/>
      <c r="D35" s="17"/>
      <c r="F35" s="44"/>
      <c r="G35" s="39"/>
      <c r="H35" s="59"/>
    </row>
    <row r="36" spans="1:8" ht="12.75" customHeight="1">
      <c r="A36" s="26">
        <v>17</v>
      </c>
      <c r="B36" s="27">
        <f>IF('[2]copy_I.st_KO_afterdraw'!$C$23="","",'[2]copy_I.st_KO_afterdraw'!$C$23)</f>
        <v>14</v>
      </c>
      <c r="C36" s="28" t="str">
        <f>IF(B36="","bye",CONCATENATE(VLOOKUP(B36,'[2]Rank'!$A$3:$D$300,2),"  (",VLOOKUP(B36,'[2]Rank'!$A$3:$D$300,3),")"))</f>
        <v>Bošinová Veronika  (SKST Vlašim)</v>
      </c>
      <c r="D36" s="38"/>
      <c r="F36" s="46"/>
      <c r="G36" s="39"/>
      <c r="H36" s="59"/>
    </row>
    <row r="37" spans="1:8" ht="12.75" customHeight="1">
      <c r="A37" s="26"/>
      <c r="B37" s="26"/>
      <c r="C37" s="55"/>
      <c r="D37" s="181">
        <v>9</v>
      </c>
      <c r="E37" s="32" t="str">
        <f>IF(OR($B36="",$B38=""),IF($B36="",IF($B38="","",'[2]I.st-výs-KO'!$F10),'[2]I.st-výs-KO'!$C10),'[2]I.st-výs-KO'!$Q10)</f>
        <v>Bošinová Veronika</v>
      </c>
      <c r="F37" s="46"/>
      <c r="G37" s="39"/>
      <c r="H37" s="39"/>
    </row>
    <row r="38" spans="1:8" ht="12.75" customHeight="1">
      <c r="A38" s="26">
        <v>18</v>
      </c>
      <c r="B38" s="27">
        <f>IF('[2]copy_I.st_KO_afterdraw'!$C$24="","",'[2]copy_I.st_KO_afterdraw'!$C$24)</f>
      </c>
      <c r="C38" s="35" t="str">
        <f>IF(B38="","bye",CONCATENATE(VLOOKUP(B38,'[2]Rank'!$A$3:$D$300,2),"  (",VLOOKUP(B38,'[2]Rank'!$A$3:$D$300,3),")"))</f>
        <v>bye</v>
      </c>
      <c r="D38" s="182"/>
      <c r="E38" s="42">
        <f>IF($B36="","",IF($B38="","",IF('[2]I.st-výs-KO'!$P10="","",'[2]I.st-výs-KO'!$S10)))</f>
      </c>
      <c r="F38" s="56"/>
      <c r="G38" s="39"/>
      <c r="H38" s="39"/>
    </row>
    <row r="39" spans="1:8" ht="12.75" customHeight="1">
      <c r="A39" s="26"/>
      <c r="B39" s="26"/>
      <c r="D39" s="17"/>
      <c r="E39" s="183">
        <f>IF(AND('[2]Turnaj'!$L$13=16,'[2]copy_before_draw_I_st'!$F$1&gt;64),69,IF(AND('[2]Turnaj'!$L$13=8,'[2]copy_before_draw_I_st'!$F$1&gt;64),69,IF(AND('[2]Turnaj'!$L$13=16,'[2]copy_before_draw_I_st'!$F$1&lt;=64),37,IF(AND('[2]Turnaj'!$L$13=8,'[2]copy_before_draw_I_st'!$F$1&lt;=64),37,""))))</f>
        <v>37</v>
      </c>
      <c r="F39" s="47" t="str">
        <f>IF($E$39=37,IF('[2]I.st-výs-KO'!$Q39="","",'[2]I.st-výs-KO'!$Q39),IF($E$39=69,IF('[2]I.st-výs-KO'!$Q71="","",'[2]I.st-výs-KO'!$Q71),""))</f>
        <v>Bošinová Veronika</v>
      </c>
      <c r="G39" s="39"/>
      <c r="H39" s="39"/>
    </row>
    <row r="40" spans="1:8" ht="12.75" customHeight="1">
      <c r="A40" s="26">
        <v>19</v>
      </c>
      <c r="B40" s="27">
        <f>IF('[2]copy_I.st_KO_afterdraw'!$C$25="","",'[2]copy_I.st_KO_afterdraw'!$C$25)</f>
        <v>41</v>
      </c>
      <c r="C40" s="35" t="str">
        <f>IF(B40="","bye",CONCATENATE(VLOOKUP(B40,'[2]Rank'!$A$3:$D$300,2),"  (",VLOOKUP(B40,'[2]Rank'!$A$3:$D$300,3),")"))</f>
        <v>Bednářová Anna  (MS Brno)</v>
      </c>
      <c r="D40" s="51"/>
      <c r="E40" s="183"/>
      <c r="F40" s="52" t="str">
        <f>IF($E$39=37,IF('[2]I.st-výs-KO'!$P39="","",'[2]I.st-výs-KO'!$S39),IF($E$39=69,IF('[2]I.st-výs-KO'!$P71="","",'[2]I.st-výs-KO'!$S71),""))</f>
        <v>3:0 (1,7,7)</v>
      </c>
      <c r="G40" s="39"/>
      <c r="H40" s="39"/>
    </row>
    <row r="41" spans="1:8" ht="12.75" customHeight="1">
      <c r="A41" s="26"/>
      <c r="B41" s="26"/>
      <c r="C41" s="50"/>
      <c r="D41" s="181">
        <v>10</v>
      </c>
      <c r="E41" s="32" t="str">
        <f>IF(OR($B40="",$B42=""),IF($B40="",IF($B42="","",'[2]I.st-výs-KO'!$F11),'[2]I.st-výs-KO'!$C11),'[2]I.st-výs-KO'!$Q11)</f>
        <v>Tučková Adéla</v>
      </c>
      <c r="F41" s="56"/>
      <c r="G41" s="39"/>
      <c r="H41" s="39"/>
    </row>
    <row r="42" spans="1:8" ht="12.75" customHeight="1">
      <c r="A42" s="26">
        <v>20</v>
      </c>
      <c r="B42" s="27">
        <f>IF('[2]copy_I.st_KO_afterdraw'!$C$26="","",'[2]copy_I.st_KO_afterdraw'!$C$26)</f>
        <v>30</v>
      </c>
      <c r="C42" s="28" t="str">
        <f>IF(B42="","bye",CONCATENATE(VLOOKUP(B42,'[2]Rank'!$A$3:$D$300,2),"  (",VLOOKUP(B42,'[2]Rank'!$A$3:$D$300,3),")"))</f>
        <v>Tučková Adéla  (TJ Sokol Stěžery)</v>
      </c>
      <c r="D42" s="182"/>
      <c r="E42" s="42" t="str">
        <f>IF($B40="","",IF($B42="","",IF('[2]I.st-výs-KO'!$P11="","",'[2]I.st-výs-KO'!$S11)))</f>
        <v>3:1 (9,-5,9,9)</v>
      </c>
      <c r="F42" s="44"/>
      <c r="G42" s="39"/>
      <c r="H42" s="39"/>
    </row>
    <row r="43" spans="1:8" ht="12.75" customHeight="1">
      <c r="A43" s="26"/>
      <c r="B43" s="26"/>
      <c r="C43" s="26"/>
      <c r="D43" s="51"/>
      <c r="E43" s="26"/>
      <c r="F43" s="180">
        <f>IF(AND('[2]Turnaj'!$L$13=16,'[2]copy_before_draw_I_st'!$F$1&gt;64),99,IF(AND('[2]Turnaj'!$L$13=8,'[2]copy_before_draw_I_st'!$F$1&gt;64),99,IF(AND('[2]Turnaj'!$L$13=8,'[2]copy_before_draw_I_st'!$F$1&lt;=64),51,"")))</f>
        <v>51</v>
      </c>
      <c r="G43" s="39" t="str">
        <f>IF($F$43=51,IF('[2]I.st-výs-KO'!$Q54="","",'[2]I.st-výs-KO'!$Q54),IF($F$43=99,IF('[2]I.st-výs-KO'!$Q102="","",'[2]I.st-výs-KO'!$Q102),""))</f>
        <v>Bošinová Veronika</v>
      </c>
      <c r="H43" s="39"/>
    </row>
    <row r="44" spans="1:8" ht="12.75" customHeight="1">
      <c r="A44" s="26">
        <v>21</v>
      </c>
      <c r="B44" s="27"/>
      <c r="C44" s="28" t="str">
        <f>IF(B44="","bye",CONCATENATE(VLOOKUP(B44,'[2]Rank'!$A$3:$D$300,2),"  (",VLOOKUP(B44,'[2]Rank'!$A$3:$D$300,3),")"))</f>
        <v>bye</v>
      </c>
      <c r="D44" s="51"/>
      <c r="E44" s="26"/>
      <c r="F44" s="180"/>
      <c r="G44" s="39" t="str">
        <f>IF($F$43=51,IF('[2]I.st-výs-KO'!$P54="","",'[2]I.st-výs-KO'!$S54),IF($F$43=99,IF('[2]I.st-výs-KO'!$P102="","",'[2]I.st-výs-KO'!$S102),""))</f>
        <v>3:1 (5,1,-10,5)</v>
      </c>
      <c r="H44" s="39"/>
    </row>
    <row r="45" spans="1:8" ht="12.75" customHeight="1">
      <c r="A45" s="26"/>
      <c r="B45" s="26"/>
      <c r="C45" s="50"/>
      <c r="D45" s="181">
        <v>11</v>
      </c>
      <c r="E45" s="32" t="str">
        <f>IF(OR($B44="",$B46=""),IF($B44="",IF($B46="","",'[2]I.st-výs-KO'!$F12),'[2]I.st-výs-KO'!$C12),'[2]I.st-výs-KO'!$Q12)</f>
        <v>Synková Markéta</v>
      </c>
      <c r="F45" s="44"/>
      <c r="G45" s="39"/>
      <c r="H45" s="39"/>
    </row>
    <row r="46" spans="1:8" ht="12.75" customHeight="1">
      <c r="A46" s="26">
        <v>22</v>
      </c>
      <c r="B46" s="27">
        <f>IF('[2]copy_I.st_KO_afterdraw'!$C$28="","",'[2]copy_I.st_KO_afterdraw'!$C$28)</f>
        <v>43</v>
      </c>
      <c r="C46" s="35" t="str">
        <f>IF(B46="","bye",CONCATENATE(VLOOKUP(B46,'[2]Rank'!$A$3:$D$300,2),"  (",VLOOKUP(B46,'[2]Rank'!$A$3:$D$300,3),")"))</f>
        <v>Synková Markéta  (TJ Sokol Děhylov)</v>
      </c>
      <c r="D46" s="182"/>
      <c r="E46" s="42">
        <f>IF($B44="","",IF($B46="","",IF('[2]I.st-výs-KO'!$P12="","",'[2]I.st-výs-KO'!$S12)))</f>
      </c>
      <c r="F46" s="56"/>
      <c r="G46" s="39"/>
      <c r="H46" s="39"/>
    </row>
    <row r="47" spans="1:8" ht="12.75" customHeight="1">
      <c r="A47" s="26"/>
      <c r="B47" s="26"/>
      <c r="C47" s="26"/>
      <c r="D47" s="51"/>
      <c r="E47" s="183">
        <f>IF(AND('[2]Turnaj'!$L$13=16,'[2]copy_before_draw_I_st'!$F$1&gt;64),70,IF(AND('[2]Turnaj'!$L$13=8,'[2]copy_before_draw_I_st'!$F$1&gt;64),70,IF(AND('[2]Turnaj'!$L$13=16,'[2]copy_before_draw_I_st'!$F$1&lt;=64),38,IF(AND('[2]Turnaj'!$L$13=8,'[2]copy_before_draw_I_st'!$F$1&lt;=64),38,""))))</f>
        <v>38</v>
      </c>
      <c r="F47" s="57" t="str">
        <f>IF($E$47=38,IF('[2]I.st-výs-KO'!$Q40="","",'[2]I.st-výs-KO'!$Q40),IF($E$47=70,IF('[2]I.st-výs-KO'!$Q72="","",'[2]I.st-výs-KO'!$Q72),""))</f>
        <v>Vysocká Karolína</v>
      </c>
      <c r="G47" s="39"/>
      <c r="H47" s="39"/>
    </row>
    <row r="48" spans="1:8" ht="12.75" customHeight="1">
      <c r="A48" s="26">
        <v>23</v>
      </c>
      <c r="B48" s="27">
        <f>IF('[2]copy_I.st_KO_afterdraw'!$C$29="","",'[2]copy_I.st_KO_afterdraw'!$C$29)</f>
      </c>
      <c r="C48" s="35" t="str">
        <f>IF(B48="","bye",CONCATENATE(VLOOKUP(B48,'[2]Rank'!$A$3:$D$300,2),"  (",VLOOKUP(B48,'[2]Rank'!$A$3:$D$300,3),")"))</f>
        <v>bye</v>
      </c>
      <c r="D48" s="51"/>
      <c r="E48" s="183"/>
      <c r="F48" s="52" t="str">
        <f>IF($E$47=38,IF('[2]I.st-výs-KO'!$P40="","",'[2]I.st-výs-KO'!$S40),IF($E$47=70,IF('[2]I.st-výs-KO'!$P72="","",'[2]I.st-výs-KO'!$S72),""))</f>
        <v>3:0 (3,4,4)</v>
      </c>
      <c r="G48" s="39"/>
      <c r="H48" s="39"/>
    </row>
    <row r="49" spans="1:8" ht="12.75" customHeight="1">
      <c r="A49" s="26"/>
      <c r="B49" s="26"/>
      <c r="C49" s="50"/>
      <c r="D49" s="181">
        <v>12</v>
      </c>
      <c r="E49" s="32" t="str">
        <f>IF(OR($B48="",$B50=""),IF($B48="",IF($B50="","",'[2]I.st-výs-KO'!$F13),'[2]I.st-výs-KO'!$C13),'[2]I.st-výs-KO'!$Q13)</f>
        <v>Vysocká Karolína</v>
      </c>
      <c r="F49" s="56"/>
      <c r="G49" s="39"/>
      <c r="H49" s="39"/>
    </row>
    <row r="50" spans="1:8" ht="12.75" customHeight="1">
      <c r="A50" s="26">
        <v>24</v>
      </c>
      <c r="B50" s="27">
        <f>IF('[2]copy_I.st_KO_afterdraw'!$C$30="","",'[2]copy_I.st_KO_afterdraw'!$C$30)</f>
        <v>18</v>
      </c>
      <c r="C50" s="28" t="str">
        <f>IF(B50="","bye",CONCATENATE(VLOOKUP(B50,'[2]Rank'!$A$3:$D$300,2),"  (",VLOOKUP(B50,'[2]Rank'!$A$3:$D$300,3),")"))</f>
        <v>Vysocká Karolína  (TJ Ostrov)</v>
      </c>
      <c r="D50" s="182"/>
      <c r="E50" s="42">
        <f>IF($B48="","",IF($B50="","",IF('[2]I.st-výs-KO'!$P13="","",'[2]I.st-výs-KO'!$S13)))</f>
      </c>
      <c r="F50" s="44"/>
      <c r="G50" s="39"/>
      <c r="H50" s="39"/>
    </row>
    <row r="51" spans="1:8" ht="12.75" customHeight="1">
      <c r="A51" s="26"/>
      <c r="B51" s="26"/>
      <c r="C51" s="26"/>
      <c r="D51" s="51"/>
      <c r="E51" s="26"/>
      <c r="F51" s="44"/>
      <c r="G51" s="180">
        <f>IF(AND('[2]Turnaj'!$L$13=8,'[2]copy_before_draw_I_st'!$F$1&gt;64),114,"")</f>
      </c>
      <c r="H51" s="48">
        <f>IF($G$51=114,IF('[2]I.st-výs-KO'!$Q118="","",'[2]I.st-výs-KO'!$Q118),"")</f>
      </c>
    </row>
    <row r="52" spans="1:8" ht="12.75" customHeight="1">
      <c r="A52" s="26">
        <v>25</v>
      </c>
      <c r="B52" s="27">
        <f>IF('[2]copy_I.st_KO_afterdraw'!$C$31="","",'[2]copy_I.st_KO_afterdraw'!$C$31)</f>
        <v>20</v>
      </c>
      <c r="C52" s="28" t="str">
        <f>IF(B52="","bye",CONCATENATE(VLOOKUP(B52,'[2]Rank'!$A$3:$D$300,2),"  (",VLOOKUP(B52,'[2]Rank'!$A$3:$D$300,3),")"))</f>
        <v>Hlávková Kamila  (SK Dobré)</v>
      </c>
      <c r="D52" s="51"/>
      <c r="E52" s="26"/>
      <c r="F52" s="44"/>
      <c r="G52" s="180"/>
      <c r="H52" s="39">
        <f>IF($G$51=114,IF('[2]I.st-výs-KO'!$P118="","",'[2]I.st-výs-KO'!$S118),"")</f>
      </c>
    </row>
    <row r="53" spans="1:8" ht="12.75" customHeight="1">
      <c r="A53" s="26"/>
      <c r="B53" s="26"/>
      <c r="C53" s="50"/>
      <c r="D53" s="181">
        <v>13</v>
      </c>
      <c r="E53" s="32" t="str">
        <f>IF(OR($B52="",$B54=""),IF($B52="",IF($B54="","",'[2]I.st-výs-KO'!$F14),'[2]I.st-výs-KO'!$C14),'[2]I.st-výs-KO'!$Q14)</f>
        <v>Hlávková Kamila</v>
      </c>
      <c r="F53" s="44"/>
      <c r="G53" s="39"/>
      <c r="H53" s="39"/>
    </row>
    <row r="54" spans="1:8" ht="12.75" customHeight="1">
      <c r="A54" s="26">
        <v>26</v>
      </c>
      <c r="B54" s="27">
        <f>IF('[2]copy_I.st_KO_afterdraw'!$C$32="","",'[2]copy_I.st_KO_afterdraw'!$C$32)</f>
      </c>
      <c r="C54" s="35" t="str">
        <f>IF(B54="","bye",CONCATENATE(VLOOKUP(B54,'[2]Rank'!$A$3:$D$300,2),"  (",VLOOKUP(B54,'[2]Rank'!$A$3:$D$300,3),")"))</f>
        <v>bye</v>
      </c>
      <c r="D54" s="182"/>
      <c r="E54" s="36">
        <f>IF($B52="","",IF($B54="","",IF('[2]I.st-výs-KO'!$P14="","",'[2]I.st-výs-KO'!$S14)))</f>
      </c>
      <c r="F54" s="44"/>
      <c r="G54" s="39"/>
      <c r="H54" s="39"/>
    </row>
    <row r="55" spans="1:8" ht="12.75" customHeight="1">
      <c r="A55" s="26"/>
      <c r="B55" s="26"/>
      <c r="C55" s="26"/>
      <c r="D55" s="51"/>
      <c r="E55" s="183">
        <f>IF(AND('[2]Turnaj'!$L$13=16,'[2]copy_before_draw_I_st'!$F$1&gt;64),71,IF(AND('[2]Turnaj'!$L$13=8,'[2]copy_before_draw_I_st'!$F$1&gt;64),71,IF(AND('[2]Turnaj'!$L$13=16,'[2]copy_before_draw_I_st'!$F$1&lt;=64),39,IF(AND('[2]Turnaj'!$L$13=8,'[2]copy_before_draw_I_st'!$F$1&lt;=64),39,""))))</f>
        <v>39</v>
      </c>
      <c r="F55" s="47" t="str">
        <f>IF($E$55=39,IF('[2]I.st-výs-KO'!$Q41="","",'[2]I.st-výs-KO'!$Q41),IF($E$55=71,IF('[2]I.st-výs-KO'!$Q73="","",'[2]I.st-výs-KO'!$Q73),""))</f>
        <v>Valentinová Sandra</v>
      </c>
      <c r="G55" s="39"/>
      <c r="H55" s="39"/>
    </row>
    <row r="56" spans="1:8" ht="12.75" customHeight="1">
      <c r="A56" s="26">
        <v>27</v>
      </c>
      <c r="B56" s="27">
        <f>IF('[2]copy_I.st_KO_afterdraw'!$C$33="","",'[2]copy_I.st_KO_afterdraw'!$C$33)</f>
        <v>58</v>
      </c>
      <c r="C56" s="35" t="str">
        <f>IF(B56="","bye",CONCATENATE(VLOOKUP(B56,'[2]Rank'!$A$3:$D$300,2),"  (",VLOOKUP(B56,'[2]Rank'!$A$3:$D$300,3),")"))</f>
        <v>Valentinová Sandra  (SKST Liberec)</v>
      </c>
      <c r="D56" s="51"/>
      <c r="E56" s="183"/>
      <c r="F56" s="52" t="str">
        <f>IF($E$55=39,IF('[2]I.st-výs-KO'!$P41="","",'[2]I.st-výs-KO'!$S41),IF($E$55=71,IF('[2]I.st-výs-KO'!$P73="","",'[2]I.st-výs-KO'!$S73),""))</f>
        <v>3:1 (-10,10,9,9)</v>
      </c>
      <c r="G56" s="39"/>
      <c r="H56" s="39"/>
    </row>
    <row r="57" spans="1:8" ht="12.75" customHeight="1">
      <c r="A57" s="26"/>
      <c r="B57" s="26"/>
      <c r="C57" s="50"/>
      <c r="D57" s="181">
        <v>14</v>
      </c>
      <c r="E57" s="32" t="str">
        <f>IF(OR($B56="",$B58=""),IF($B56="",IF($B58="","",'[2]I.st-výs-KO'!$F15),'[2]I.st-výs-KO'!$C15),'[2]I.st-výs-KO'!$Q15)</f>
        <v>Valentinová Sandra</v>
      </c>
      <c r="F57" s="56"/>
      <c r="G57" s="39"/>
      <c r="H57" s="39"/>
    </row>
    <row r="58" spans="1:8" ht="12.75" customHeight="1">
      <c r="A58" s="26">
        <v>28</v>
      </c>
      <c r="B58" s="27">
        <f>IF('[2]copy_I.st_KO_afterdraw'!$C$34="","",'[2]copy_I.st_KO_afterdraw'!$C$34)</f>
        <v>61</v>
      </c>
      <c r="C58" s="28" t="str">
        <f>IF(B58="","bye",CONCATENATE(VLOOKUP(B58,'[2]Rank'!$A$3:$D$300,2),"  (",VLOOKUP(B58,'[2]Rank'!$A$3:$D$300,3),")"))</f>
        <v>Vlková Lenka  (TJ Jiskra Jaroměř)</v>
      </c>
      <c r="D58" s="182"/>
      <c r="E58" s="42" t="str">
        <f>IF($B56="","",IF($B58="","",IF('[2]I.st-výs-KO'!$P15="","",'[2]I.st-výs-KO'!$S15)))</f>
        <v>3:0 (3,5,4)</v>
      </c>
      <c r="F58" s="44"/>
      <c r="G58" s="39"/>
      <c r="H58" s="39"/>
    </row>
    <row r="59" spans="1:8" ht="12.75" customHeight="1">
      <c r="A59" s="26"/>
      <c r="B59" s="26"/>
      <c r="C59" s="26"/>
      <c r="D59" s="51"/>
      <c r="E59" s="26"/>
      <c r="F59" s="180">
        <f>IF(AND('[2]Turnaj'!$L$13=16,'[2]copy_before_draw_I_st'!$F$1&gt;64),100,IF(AND('[2]Turnaj'!$L$13=8,'[2]copy_before_draw_I_st'!$F$1&gt;64),100,IF(AND('[2]Turnaj'!$L$13=8,'[2]copy_before_draw_I_st'!$F$1&lt;=64),52,"")))</f>
        <v>52</v>
      </c>
      <c r="G59" s="39" t="str">
        <f>IF($F$59=52,IF('[2]I.st-výs-KO'!$Q55="","",'[2]I.st-výs-KO'!$Q55),IF($F$59=100,IF('[2]I.st-výs-KO'!$Q103="","",'[2]I.st-výs-KO'!$Q103),""))</f>
        <v>Tušlová Veronika</v>
      </c>
      <c r="H59" s="39"/>
    </row>
    <row r="60" spans="1:8" ht="12.75" customHeight="1">
      <c r="A60" s="26">
        <v>29</v>
      </c>
      <c r="B60" s="27">
        <f>IF('[2]copy_I.st_KO_afterdraw'!$C$35="","",'[2]copy_I.st_KO_afterdraw'!$C$35)</f>
        <v>79</v>
      </c>
      <c r="C60" s="28" t="str">
        <f>IF(B60="","bye",CONCATENATE(VLOOKUP(B60,'[2]Rank'!$A$3:$D$300,2),"  (",VLOOKUP(B60,'[2]Rank'!$A$3:$D$300,3),")"))</f>
        <v>Hnátková  Barbora  (TJ Sokol Vsetín)</v>
      </c>
      <c r="D60" s="51"/>
      <c r="E60" s="26"/>
      <c r="F60" s="180"/>
      <c r="G60" s="39" t="str">
        <f>IF($F$59=52,IF('[2]I.st-výs-KO'!$P55="","",'[2]I.st-výs-KO'!$S55),IF($F$59=100,IF('[2]I.st-výs-KO'!$P103="","",'[2]I.st-výs-KO'!$S103),""))</f>
        <v>3:2 (-10,-10,9,9,10)</v>
      </c>
      <c r="H60" s="39"/>
    </row>
    <row r="61" spans="1:8" ht="12.75" customHeight="1">
      <c r="A61" s="26"/>
      <c r="B61" s="26"/>
      <c r="C61" s="50"/>
      <c r="D61" s="181">
        <v>15</v>
      </c>
      <c r="E61" s="32" t="str">
        <f>IF(OR($B60="",$B62=""),IF($B60="",IF($B62="","",'[2]I.st-výs-KO'!$F16),'[2]I.st-výs-KO'!$C16),'[2]I.st-výs-KO'!$Q16)</f>
        <v>Sedláčková Tereza</v>
      </c>
      <c r="F61" s="44"/>
      <c r="G61" s="39"/>
      <c r="H61" s="39"/>
    </row>
    <row r="62" spans="1:8" ht="12.75" customHeight="1">
      <c r="A62" s="26">
        <v>30</v>
      </c>
      <c r="B62" s="27">
        <f>IF('[2]copy_I.st_KO_afterdraw'!$C$36="","",'[2]copy_I.st_KO_afterdraw'!$C$36)</f>
        <v>29</v>
      </c>
      <c r="C62" s="35" t="str">
        <f>IF(B62="","bye",CONCATENATE(VLOOKUP(B62,'[2]Rank'!$A$3:$D$300,2),"  (",VLOOKUP(B62,'[2]Rank'!$A$3:$D$300,3),")"))</f>
        <v>Sedláčková Tereza  (TJ Tesla Pardubice )</v>
      </c>
      <c r="D62" s="182"/>
      <c r="E62" s="36" t="str">
        <f>IF($B60="","",IF($B62="","",IF('[2]I.st-výs-KO'!$P16="","",'[2]I.st-výs-KO'!$S16)))</f>
        <v>3:1 (2,-8,5,8)</v>
      </c>
      <c r="F62" s="44"/>
      <c r="G62" s="39"/>
      <c r="H62" s="39"/>
    </row>
    <row r="63" spans="1:8" ht="12.75" customHeight="1">
      <c r="A63" s="26"/>
      <c r="B63" s="26"/>
      <c r="C63" s="26"/>
      <c r="D63" s="51"/>
      <c r="E63" s="183">
        <f>IF(AND('[2]Turnaj'!$L$13=16,'[2]copy_before_draw_I_st'!$F$1&gt;64),72,IF(AND('[2]Turnaj'!$L$13=8,'[2]copy_before_draw_I_st'!$F$1&gt;64),72,IF(AND('[2]Turnaj'!$L$13=16,'[2]copy_before_draw_I_st'!$F$1&lt;=64),40,IF(AND('[2]Turnaj'!$L$13=8,'[2]copy_before_draw_I_st'!$F$1&lt;=64),40,""))))</f>
        <v>40</v>
      </c>
      <c r="F63" s="57" t="str">
        <f>IF($E$63=40,IF('[2]I.st-výs-KO'!$Q42="","",'[2]I.st-výs-KO'!$Q42),IF($E$63=72,IF('[2]I.st-výs-KO'!$Q74="","",'[2]I.st-výs-KO'!$Q74),""))</f>
        <v>Tušlová Veronika</v>
      </c>
      <c r="G63" s="39"/>
      <c r="H63" s="39"/>
    </row>
    <row r="64" spans="1:8" ht="12.75" customHeight="1">
      <c r="A64" s="26">
        <v>31</v>
      </c>
      <c r="B64" s="27">
        <f>IF('[2]copy_I.st_KO_afterdraw'!$C$37="","",'[2]copy_I.st_KO_afterdraw'!$C$37)</f>
      </c>
      <c r="C64" s="35" t="str">
        <f>IF(B64="","bye",CONCATENATE(VLOOKUP(B64,'[2]Rank'!$A$3:$D$300,2),"  (",VLOOKUP(B64,'[2]Rank'!$A$3:$D$300,3),")"))</f>
        <v>bye</v>
      </c>
      <c r="D64" s="51"/>
      <c r="E64" s="183"/>
      <c r="F64" s="52" t="str">
        <f>IF($E$63=40,IF('[2]I.st-výs-KO'!$P42="","",'[2]I.st-výs-KO'!$S42),IF($E$63=72,IF('[2]I.st-výs-KO'!$P74="","",'[2]I.st-výs-KO'!$S74),""))</f>
        <v>3:0 (11,4,4)</v>
      </c>
      <c r="G64" s="39"/>
      <c r="H64" s="39"/>
    </row>
    <row r="65" spans="1:8" ht="12.75" customHeight="1">
      <c r="A65" s="26"/>
      <c r="B65" s="26"/>
      <c r="C65" s="50"/>
      <c r="D65" s="181">
        <v>16</v>
      </c>
      <c r="E65" s="32" t="str">
        <f>IF(OR($B64="",$B66=""),IF($B64="",IF($B66="","",'[2]I.st-výs-KO'!$F17),'[2]I.st-výs-KO'!$C17),'[2]I.st-výs-KO'!$Q17)</f>
        <v>Tušlová Veronika</v>
      </c>
      <c r="F65" s="56"/>
      <c r="G65" s="39"/>
      <c r="H65" s="39"/>
    </row>
    <row r="66" spans="1:8" ht="12.75" customHeight="1">
      <c r="A66" s="26">
        <v>32</v>
      </c>
      <c r="B66" s="27">
        <f>IF('[2]copy_I.st_KO_afterdraw'!$C$38="","",'[2]copy_I.st_KO_afterdraw'!$C$38)</f>
        <v>11</v>
      </c>
      <c r="C66" s="28" t="str">
        <f>IF(B66="","bye",CONCATENATE(VLOOKUP(B66,'[2]Rank'!$A$3:$D$300,2),"  (",VLOOKUP(B66,'[2]Rank'!$A$3:$D$300,3),")"))</f>
        <v>Tušlová Veronika  (ČSAD Hodonín)</v>
      </c>
      <c r="D66" s="182"/>
      <c r="E66" s="42">
        <f>IF($B64="","",IF($B66="","",IF('[2]I.st-výs-KO'!$P17="","",'[2]I.st-výs-KO'!$S17)))</f>
      </c>
      <c r="F66" s="44"/>
      <c r="G66" s="39"/>
      <c r="H66" s="39"/>
    </row>
    <row r="67" spans="1:8" ht="25.5">
      <c r="A67" s="178" t="str">
        <f>$A$1</f>
        <v>Bodovací turnaj mládeže ČAST</v>
      </c>
      <c r="B67" s="178"/>
      <c r="C67" s="178"/>
      <c r="D67" s="178"/>
      <c r="E67" s="178"/>
      <c r="F67" s="178"/>
      <c r="G67" s="178"/>
      <c r="H67" s="178"/>
    </row>
    <row r="68" spans="1:8" ht="18.75">
      <c r="A68" s="179" t="str">
        <f>CONCATENATE("Dvouhra"," ",'[2]Turnaj'!$F$6," - ","I. stupeň")</f>
        <v>Dvouhra mladší dívky - I. stupeň</v>
      </c>
      <c r="B68" s="179"/>
      <c r="C68" s="179"/>
      <c r="D68" s="179"/>
      <c r="E68" s="179"/>
      <c r="F68" s="179"/>
      <c r="G68" s="179"/>
      <c r="H68" s="179"/>
    </row>
    <row r="69" spans="3:8" ht="15.75">
      <c r="C69" s="20"/>
      <c r="D69" s="22"/>
      <c r="F69" s="60"/>
      <c r="H69" s="60" t="str">
        <f>$G$3</f>
        <v>Jaroměř  19.2.2011</v>
      </c>
    </row>
    <row r="70" spans="1:8" ht="15.75">
      <c r="A70" s="26">
        <v>33</v>
      </c>
      <c r="B70" s="27">
        <f>IF('[2]copy_I.st_KO_afterdraw'!$C$39="","",'[2]copy_I.st_KO_afterdraw'!$C$39)</f>
        <v>12</v>
      </c>
      <c r="C70" s="28" t="str">
        <f>IF(B70="","bye",CONCATENATE(VLOOKUP(B70,'[2]Rank'!$A$3:$D$300,2),"  (",VLOOKUP(B70,'[2]Rank'!$A$3:$D$300,3),")"))</f>
        <v>Beranová Sára  (SKST Vlašim)</v>
      </c>
      <c r="E70" s="20"/>
      <c r="F70" s="29"/>
      <c r="H70" s="30" t="s">
        <v>7</v>
      </c>
    </row>
    <row r="71" spans="1:8" ht="12.75">
      <c r="A71" s="26"/>
      <c r="C71" s="20"/>
      <c r="D71" s="181">
        <v>17</v>
      </c>
      <c r="E71" s="32" t="str">
        <f>IF(OR($B70="",$B72=""),IF($B70="",IF($B72="","",'[2]I.st-výs-KO'!$F18),'[2]I.st-výs-KO'!$C18),'[2]I.st-výs-KO'!$Q18)</f>
        <v>Beranová Sára</v>
      </c>
      <c r="F71" s="33"/>
      <c r="H71" s="29"/>
    </row>
    <row r="72" spans="1:7" ht="12.75">
      <c r="A72" s="26">
        <v>34</v>
      </c>
      <c r="B72" s="27">
        <f>IF('[2]copy_I.st_KO_afterdraw'!$C$40="","",'[2]copy_I.st_KO_afterdraw'!$C$40)</f>
      </c>
      <c r="C72" s="35" t="str">
        <f>IF(B72="","bye",CONCATENATE(VLOOKUP(B72,'[2]Rank'!$A$3:$D$300,2),"  (",VLOOKUP(B72,'[2]Rank'!$A$3:$D$300,3),")"))</f>
        <v>bye</v>
      </c>
      <c r="D72" s="182"/>
      <c r="E72" s="42">
        <f>IF($B70="","",IF($B72="","",IF('[2]I.st-výs-KO'!$P18="","",'[2]I.st-výs-KO'!$S18)))</f>
      </c>
      <c r="F72" s="53"/>
      <c r="G72" s="40"/>
    </row>
    <row r="73" spans="1:7" ht="12.75">
      <c r="A73" s="26"/>
      <c r="C73" s="20"/>
      <c r="D73" s="38"/>
      <c r="E73" s="183">
        <f>IF(AND('[2]Turnaj'!$L$13=16,'[2]copy_before_draw_I_st'!$F$1&gt;64),73,IF(AND('[2]Turnaj'!$L$13=8,'[2]copy_before_draw_I_st'!$F$1&gt;64),73,IF(AND('[2]Turnaj'!$L$13=16,'[2]copy_before_draw_I_st'!$F$1&lt;=64),41,IF(AND('[2]Turnaj'!$L$13=8,'[2]copy_before_draw_I_st'!$F$1&lt;=64),41,""))))</f>
        <v>41</v>
      </c>
      <c r="F73" s="47" t="str">
        <f>IF($E$73=41,IF('[2]I.st-výs-KO'!$Q43="","",'[2]I.st-výs-KO'!$Q43),IF($E$73=73,IF('[2]I.st-výs-KO'!$Q75="","",'[2]I.st-výs-KO'!$Q75),""))</f>
        <v>Beranová Sára</v>
      </c>
      <c r="G73" s="40"/>
    </row>
    <row r="74" spans="1:7" ht="12.75">
      <c r="A74" s="26">
        <v>35</v>
      </c>
      <c r="B74" s="27">
        <f>IF('[2]copy_I.st_KO_afterdraw'!$C$41="","",'[2]copy_I.st_KO_afterdraw'!$C$41)</f>
        <v>83</v>
      </c>
      <c r="C74" s="35" t="str">
        <f>IF(B74="","bye",CONCATENATE(VLOOKUP(B74,'[2]Rank'!$A$3:$D$300,2),"  (",VLOOKUP(B74,'[2]Rank'!$A$3:$D$300,3),")"))</f>
        <v>Voženílková  Alena  (TJ Tesla Pardubice )</v>
      </c>
      <c r="D74" s="38"/>
      <c r="E74" s="183"/>
      <c r="F74" s="52" t="str">
        <f>IF($E$73=41,IF('[2]I.st-výs-KO'!$P43="","",'[2]I.st-výs-KO'!$S43),IF($E$73=73,IF('[2]I.st-výs-KO'!$P75="","",'[2]I.st-výs-KO'!$S75),""))</f>
        <v>3:0 (5,6,3)</v>
      </c>
      <c r="G74" s="39"/>
    </row>
    <row r="75" spans="1:7" ht="12.75">
      <c r="A75" s="26"/>
      <c r="C75" s="20"/>
      <c r="D75" s="181">
        <v>18</v>
      </c>
      <c r="E75" s="32" t="str">
        <f>IF(OR($B74="",$B76=""),IF($B74="",IF($B76="","",'[2]I.st-výs-KO'!$F19),'[2]I.st-výs-KO'!$C19),'[2]I.st-výs-KO'!$Q19)</f>
        <v>Javoříková Veronika</v>
      </c>
      <c r="F75" s="61"/>
      <c r="G75" s="39"/>
    </row>
    <row r="76" spans="1:7" ht="12.75">
      <c r="A76" s="26">
        <v>36</v>
      </c>
      <c r="B76" s="27">
        <f>IF('[2]copy_I.st_KO_afterdraw'!$C$42="","",'[2]copy_I.st_KO_afterdraw'!$C$42)</f>
        <v>45</v>
      </c>
      <c r="C76" s="28" t="str">
        <f>IF(B76="","bye",CONCATENATE(VLOOKUP(B76,'[2]Rank'!$A$3:$D$300,2),"  (",VLOOKUP(B76,'[2]Rank'!$A$3:$D$300,3),")"))</f>
        <v>Javoříková Veronika  (OST Velešín )</v>
      </c>
      <c r="D76" s="182"/>
      <c r="E76" s="42" t="str">
        <f>IF($B74="","",IF($B76="","",IF('[2]I.st-výs-KO'!$P19="","",'[2]I.st-výs-KO'!$S19)))</f>
        <v>3:0 (9,5,6)</v>
      </c>
      <c r="F76" s="39"/>
      <c r="G76" s="39"/>
    </row>
    <row r="77" spans="1:8" ht="12.75">
      <c r="A77" s="26"/>
      <c r="C77" s="20"/>
      <c r="D77" s="38"/>
      <c r="E77" s="43"/>
      <c r="F77" s="180">
        <f>IF(AND('[2]Turnaj'!$L$13=16,'[2]copy_before_draw_I_st'!$F$1&gt;64),101,IF(AND('[2]Turnaj'!$L$13=8,'[2]copy_before_draw_I_st'!$F$1&gt;64),101,IF(AND('[2]Turnaj'!$L$13=8,'[2]copy_before_draw_I_st'!$F$1&lt;=64),53,"")))</f>
        <v>53</v>
      </c>
      <c r="G77" s="39" t="str">
        <f>IF($F$77=53,IF('[2]I.st-výs-KO'!$Q56="","",'[2]I.st-výs-KO'!$Q56),IF($F$77=101,IF('[2]I.st-výs-KO'!$Q104="","",'[2]I.st-výs-KO'!$Q104),""))</f>
        <v>Beranová Sára</v>
      </c>
      <c r="H77" s="46"/>
    </row>
    <row r="78" spans="1:8" ht="12.75">
      <c r="A78" s="26">
        <v>37</v>
      </c>
      <c r="B78" s="27">
        <f>IF('[2]copy_I.st_KO_afterdraw'!$C$43="","",'[2]copy_I.st_KO_afterdraw'!$C$43)</f>
        <v>78</v>
      </c>
      <c r="C78" s="28" t="str">
        <f>IF(B78="","bye",CONCATENATE(VLOOKUP(B78,'[2]Rank'!$A$3:$D$300,2),"  (",VLOOKUP(B78,'[2]Rank'!$A$3:$D$300,3),")"))</f>
        <v>Janičková  Vendula  (TJ Sokol Vsetín)</v>
      </c>
      <c r="D78" s="38"/>
      <c r="E78" s="43"/>
      <c r="F78" s="180"/>
      <c r="G78" s="39" t="str">
        <f>IF($F$77=53,IF('[2]I.st-výs-KO'!$P56="","",'[2]I.st-výs-KO'!$S56),IF($F$77=101,IF('[2]I.st-výs-KO'!$P104="","",'[2]I.st-výs-KO'!$S104),""))</f>
        <v>3:1 (-7,8,8,9)</v>
      </c>
      <c r="H78" s="46"/>
    </row>
    <row r="79" spans="1:8" ht="12.75">
      <c r="A79" s="26"/>
      <c r="C79" s="20"/>
      <c r="D79" s="181">
        <v>19</v>
      </c>
      <c r="E79" s="32" t="str">
        <f>IF(OR($B78="",$B80=""),IF($B78="",IF($B80="","",'[2]I.st-výs-KO'!$F20),'[2]I.st-výs-KO'!$C20),'[2]I.st-výs-KO'!$Q20)</f>
        <v>Prostějovská Lada</v>
      </c>
      <c r="F79" s="39"/>
      <c r="G79" s="39"/>
      <c r="H79" s="46"/>
    </row>
    <row r="80" spans="1:8" ht="12.75">
      <c r="A80" s="26">
        <v>38</v>
      </c>
      <c r="B80" s="27">
        <f>IF('[2]copy_I.st_KO_afterdraw'!$C$44="","",'[2]copy_I.st_KO_afterdraw'!$C$44)</f>
        <v>33</v>
      </c>
      <c r="C80" s="35" t="str">
        <f>IF(B80="","bye",CONCATENATE(VLOOKUP(B80,'[2]Rank'!$A$3:$D$300,2),"  (",VLOOKUP(B80,'[2]Rank'!$A$3:$D$300,3),")"))</f>
        <v>Prostějovská Lada  (SK DDM Kotlářka Praha)</v>
      </c>
      <c r="D80" s="182"/>
      <c r="E80" s="36" t="str">
        <f>IF($B78="","",IF($B80="","",IF('[2]I.st-výs-KO'!$P20="","",'[2]I.st-výs-KO'!$S20)))</f>
        <v>3:1 (6,-10,7,8)</v>
      </c>
      <c r="F80" s="61"/>
      <c r="G80" s="39"/>
      <c r="H80" s="46"/>
    </row>
    <row r="81" spans="1:8" ht="12.75">
      <c r="A81" s="26"/>
      <c r="C81" s="20"/>
      <c r="D81" s="38"/>
      <c r="E81" s="183">
        <f>IF(AND('[2]Turnaj'!$L$13=16,'[2]copy_before_draw_I_st'!$F$1&gt;64),74,IF(AND('[2]Turnaj'!$L$13=8,'[2]copy_before_draw_I_st'!$F$1&gt;64),74,IF(AND('[2]Turnaj'!$L$13=16,'[2]copy_before_draw_I_st'!$F$1&lt;=64),42,IF(AND('[2]Turnaj'!$L$13=8,'[2]copy_before_draw_I_st'!$F$1&lt;=64),42,""))))</f>
        <v>42</v>
      </c>
      <c r="F81" s="57" t="str">
        <f>IF($E$81=42,IF('[2]I.st-výs-KO'!$Q44="","",'[2]I.st-výs-KO'!$Q44),IF($E$81=74,IF('[2]I.st-výs-KO'!$Q76="","",'[2]I.st-výs-KO'!$Q76),""))</f>
        <v>Svatoňová Tereza</v>
      </c>
      <c r="G81" s="39"/>
      <c r="H81" s="46"/>
    </row>
    <row r="82" spans="1:8" ht="12.75">
      <c r="A82" s="26">
        <v>39</v>
      </c>
      <c r="B82" s="27">
        <f>IF('[2]copy_I.st_KO_afterdraw'!$C$45="","",'[2]copy_I.st_KO_afterdraw'!$C$45)</f>
      </c>
      <c r="C82" s="35" t="str">
        <f>IF(B82="","bye",CONCATENATE(VLOOKUP(B82,'[2]Rank'!$A$3:$D$300,2),"  (",VLOOKUP(B82,'[2]Rank'!$A$3:$D$300,3),")"))</f>
        <v>bye</v>
      </c>
      <c r="D82" s="45"/>
      <c r="E82" s="183"/>
      <c r="F82" s="62" t="str">
        <f>IF($E$81=42,IF('[2]I.st-výs-KO'!$P44="","",'[2]I.st-výs-KO'!$S44),IF($E$81=74,IF('[2]I.st-výs-KO'!$P76="","",'[2]I.st-výs-KO'!$S76),""))</f>
        <v>3:0 (12,6,5)</v>
      </c>
      <c r="G82" s="39"/>
      <c r="H82" s="46"/>
    </row>
    <row r="83" spans="1:8" ht="12.75">
      <c r="A83" s="26"/>
      <c r="C83" s="20"/>
      <c r="D83" s="181">
        <v>20</v>
      </c>
      <c r="E83" s="32" t="str">
        <f>IF(OR($B82="",$B84=""),IF($B82="",IF($B84="","",'[2]I.st-výs-KO'!$F21),'[2]I.st-výs-KO'!$C21),'[2]I.st-výs-KO'!$Q21)</f>
        <v>Svatoňová Tereza</v>
      </c>
      <c r="F83" s="63"/>
      <c r="G83" s="39"/>
      <c r="H83" s="46"/>
    </row>
    <row r="84" spans="1:8" ht="12.75">
      <c r="A84" s="26">
        <v>40</v>
      </c>
      <c r="B84" s="27">
        <f>IF('[2]copy_I.st_KO_afterdraw'!$C$46="","",'[2]copy_I.st_KO_afterdraw'!$C$46)</f>
        <v>19</v>
      </c>
      <c r="C84" s="28" t="str">
        <f>IF(B84="","bye",CONCATENATE(VLOOKUP(B84,'[2]Rank'!$A$3:$D$300,2),"  (",VLOOKUP(B84,'[2]Rank'!$A$3:$D$300,3),")"))</f>
        <v>Svatoňová Tereza  (SKST Liberec)</v>
      </c>
      <c r="D84" s="182"/>
      <c r="E84" s="42">
        <f>IF($B82="","",IF($B84="","",IF('[2]I.st-výs-KO'!$P21="","",'[2]I.st-výs-KO'!$S21)))</f>
      </c>
      <c r="F84" s="39"/>
      <c r="G84" s="39"/>
      <c r="H84" s="46"/>
    </row>
    <row r="85" spans="1:8" ht="12.75">
      <c r="A85" s="26"/>
      <c r="C85" s="20"/>
      <c r="D85" s="38"/>
      <c r="F85" s="47"/>
      <c r="G85" s="180">
        <f>IF(AND('[2]Turnaj'!$L$13=8,'[2]copy_before_draw_I_st'!$F$1&gt;64),115,"")</f>
      </c>
      <c r="H85" s="48">
        <f>IF($G$85=115,IF('[2]I.st-výs-KO'!$Q119="","",'[2]I.st-výs-KO'!$Q119),"")</f>
      </c>
    </row>
    <row r="86" spans="1:8" ht="12.75">
      <c r="A86" s="26">
        <v>41</v>
      </c>
      <c r="B86" s="27">
        <f>IF('[2]copy_I.st_KO_afterdraw'!$C$47="","",'[2]copy_I.st_KO_afterdraw'!$C$47)</f>
        <v>23</v>
      </c>
      <c r="C86" s="28" t="str">
        <f>IF(B86="","bye",CONCATENATE(VLOOKUP(B86,'[2]Rank'!$A$3:$D$300,2),"  (",VLOOKUP(B86,'[2]Rank'!$A$3:$D$300,3),")"))</f>
        <v>Pleskotová Kateřina  (SK Dobré)</v>
      </c>
      <c r="D86" s="49"/>
      <c r="E86" s="43"/>
      <c r="F86" s="46"/>
      <c r="G86" s="180"/>
      <c r="H86" s="39">
        <f>IF($G$85=115,IF('[2]I.st-výs-KO'!$P119="","",'[2]I.st-výs-KO'!$S119),"")</f>
      </c>
    </row>
    <row r="87" spans="1:8" ht="12.75">
      <c r="A87" s="26"/>
      <c r="C87" s="50"/>
      <c r="D87" s="181">
        <v>21</v>
      </c>
      <c r="E87" s="32" t="str">
        <f>IF(OR($B86="",$B88=""),IF($B86="",IF($B88="","",'[2]I.st-výs-KO'!$F22),'[2]I.st-výs-KO'!$C22),'[2]I.st-výs-KO'!$Q22)</f>
        <v>Pleskotová Kateřina</v>
      </c>
      <c r="F87" s="37"/>
      <c r="G87" s="39"/>
      <c r="H87" s="46"/>
    </row>
    <row r="88" spans="1:8" ht="12.75">
      <c r="A88" s="26">
        <v>42</v>
      </c>
      <c r="B88" s="27">
        <f>IF('[2]copy_I.st_KO_afterdraw'!$C$48="","",'[2]copy_I.st_KO_afterdraw'!$C$48)</f>
      </c>
      <c r="C88" s="35" t="str">
        <f>IF(B88="","bye",CONCATENATE(VLOOKUP(B88,'[2]Rank'!$A$3:$D$300,2),"  (",VLOOKUP(B88,'[2]Rank'!$A$3:$D$300,3),")"))</f>
        <v>bye</v>
      </c>
      <c r="D88" s="182"/>
      <c r="E88" s="36">
        <f>IF($B86="","",IF($B88="","",IF('[2]I.st-výs-KO'!$P22="","",'[2]I.st-výs-KO'!$S22)))</f>
      </c>
      <c r="F88" s="37"/>
      <c r="G88" s="39"/>
      <c r="H88" s="46"/>
    </row>
    <row r="89" spans="1:8" ht="12.75">
      <c r="A89" s="26"/>
      <c r="C89" s="26"/>
      <c r="D89" s="51"/>
      <c r="E89" s="183">
        <f>IF(AND('[2]Turnaj'!$L$13=16,'[2]copy_before_draw_I_st'!$F$1&gt;64),75,IF(AND('[2]Turnaj'!$L$13=8,'[2]copy_before_draw_I_st'!$F$1&gt;64),75,IF(AND('[2]Turnaj'!$L$13=16,'[2]copy_before_draw_I_st'!$F$1&lt;=64),43,IF(AND('[2]Turnaj'!$L$13=8,'[2]copy_before_draw_I_st'!$F$1&lt;=64),43,""))))</f>
        <v>43</v>
      </c>
      <c r="F89" s="47" t="str">
        <f>IF($E$89=43,IF('[2]I.st-výs-KO'!$Q45="","",'[2]I.st-výs-KO'!$Q45),IF($E$89=75,IF('[2]I.st-výs-KO'!$Q77="","",'[2]I.st-výs-KO'!$Q77),""))</f>
        <v>Ilčíková Anežka</v>
      </c>
      <c r="G89" s="39"/>
      <c r="H89" s="46"/>
    </row>
    <row r="90" spans="1:8" ht="12.75">
      <c r="A90" s="26">
        <v>43</v>
      </c>
      <c r="B90" s="27">
        <f>IF('[2]copy_I.st_KO_afterdraw'!$C$49="","",'[2]copy_I.st_KO_afterdraw'!$C$49)</f>
        <v>81</v>
      </c>
      <c r="C90" s="35" t="str">
        <f>IF(B90="","bye",CONCATENATE(VLOOKUP(B90,'[2]Rank'!$A$3:$D$300,2),"  (",VLOOKUP(B90,'[2]Rank'!$A$3:$D$300,3),")"))</f>
        <v>Bašková Markéta  (TJ Jiskra Jaroměř)</v>
      </c>
      <c r="D90" s="51"/>
      <c r="E90" s="183"/>
      <c r="F90" s="52" t="str">
        <f>IF($E$89=43,IF('[2]I.st-výs-KO'!$P45="","",'[2]I.st-výs-KO'!$S45),IF($E$89=75,IF('[2]I.st-výs-KO'!$P77="","",'[2]I.st-výs-KO'!$S77),""))</f>
        <v>3:0 (3,10,7)</v>
      </c>
      <c r="G90" s="39"/>
      <c r="H90" s="46"/>
    </row>
    <row r="91" spans="1:8" ht="12.75">
      <c r="A91" s="26"/>
      <c r="C91" s="50"/>
      <c r="D91" s="181">
        <v>22</v>
      </c>
      <c r="E91" s="32" t="str">
        <f>IF(OR($B90="",$B92=""),IF($B90="",IF($B92="","",'[2]I.st-výs-KO'!$F23),'[2]I.st-výs-KO'!#REF!),'[2]I.st-výs-KO'!$Q23)</f>
        <v>Ilčíková Anežka</v>
      </c>
      <c r="F91" s="53"/>
      <c r="G91" s="39"/>
      <c r="H91" s="46"/>
    </row>
    <row r="92" spans="1:8" ht="12.75">
      <c r="A92" s="26">
        <v>44</v>
      </c>
      <c r="B92" s="27">
        <f>IF('[2]copy_I.st_KO_afterdraw'!$C$50="","",'[2]copy_I.st_KO_afterdraw'!$C$50)</f>
        <v>25</v>
      </c>
      <c r="C92" s="28" t="str">
        <f>IF(B92="","bye",CONCATENATE(VLOOKUP(B92,'[2]Rank'!$A$3:$D$300,2),"  (",VLOOKUP(B92,'[2]Rank'!$A$3:$D$300,3),")"))</f>
        <v>Ilčíková Anežka  (ČSAD Hodonín)</v>
      </c>
      <c r="D92" s="182"/>
      <c r="E92" s="42" t="str">
        <f>IF($B90="","",IF($B92="","",IF('[2]I.st-výs-KO'!$P23="","",'[2]I.st-výs-KO'!$S23)))</f>
        <v>3:0 (8,5,4)</v>
      </c>
      <c r="F92" s="37"/>
      <c r="G92" s="39"/>
      <c r="H92" s="46"/>
    </row>
    <row r="93" spans="1:8" ht="12.75">
      <c r="A93" s="26"/>
      <c r="C93" s="26"/>
      <c r="D93" s="51"/>
      <c r="E93" s="54"/>
      <c r="F93" s="180">
        <f>IF(AND('[2]Turnaj'!$L$13=16,'[2]copy_before_draw_I_st'!$F$1&gt;64),102,IF(AND('[2]Turnaj'!$L$13=8,'[2]copy_before_draw_I_st'!$F$1&gt;64),102,IF(AND('[2]Turnaj'!$L$13=8,'[2]copy_before_draw_I_st'!$F$1&lt;=64),54,"")))</f>
        <v>54</v>
      </c>
      <c r="G93" s="39" t="str">
        <f>IF($F$93=54,IF('[2]I.st-výs-KO'!$Q57="","",'[2]I.st-výs-KO'!$Q57),IF($F$93=102,IF('[2]I.st-výs-KO'!$Q105="","",'[2]I.st-výs-KO'!$Q105),""))</f>
        <v>Ilčíková Anežka</v>
      </c>
      <c r="H93" s="46"/>
    </row>
    <row r="94" spans="1:8" ht="12.75">
      <c r="A94" s="26">
        <v>45</v>
      </c>
      <c r="B94" s="27">
        <f>IF('[2]copy_I.st_KO_afterdraw'!$C$51="","",'[2]copy_I.st_KO_afterdraw'!$C$51)</f>
        <v>50</v>
      </c>
      <c r="C94" s="28" t="str">
        <f>IF(B94="","bye",CONCATENATE(VLOOKUP(B94,'[2]Rank'!$A$3:$D$300,2),"  (",VLOOKUP(B94,'[2]Rank'!$A$3:$D$300,3),")"))</f>
        <v>Marková Lucie  (Sportovní Jižní Město,o.p.s.)</v>
      </c>
      <c r="D94" s="49"/>
      <c r="E94" s="20"/>
      <c r="F94" s="180"/>
      <c r="G94" s="39" t="str">
        <f>IF($F$93=54,IF('[2]I.st-výs-KO'!$P57="","",'[2]I.st-výs-KO'!$S57),IF($F$93=102,IF('[2]I.st-výs-KO'!$P105="","",'[2]I.st-výs-KO'!$S105),""))</f>
        <v>3:0 (6,11,4)</v>
      </c>
      <c r="H94" s="46"/>
    </row>
    <row r="95" spans="1:8" ht="12.75">
      <c r="A95" s="26"/>
      <c r="C95" s="55"/>
      <c r="D95" s="181">
        <v>23</v>
      </c>
      <c r="E95" s="32" t="str">
        <f>IF(OR($B94="",$B96=""),IF($B94="",IF($B96="","",'[2]I.st-výs-KO'!$F24),'[2]I.st-výs-KO'!$C24),'[2]I.st-výs-KO'!$Q24)</f>
        <v>Marková Lucie</v>
      </c>
      <c r="F95" s="44"/>
      <c r="G95" s="39"/>
      <c r="H95" s="46"/>
    </row>
    <row r="96" spans="1:8" ht="12.75">
      <c r="A96" s="26">
        <v>46</v>
      </c>
      <c r="B96" s="27">
        <f>IF('[2]copy_I.st_KO_afterdraw'!$C$52="","",'[2]copy_I.st_KO_afterdraw'!$C$52)</f>
        <v>62</v>
      </c>
      <c r="C96" s="35" t="str">
        <f>IF(B96="","bye",CONCATENATE(VLOOKUP(B96,'[2]Rank'!$A$3:$D$300,2),"  (",VLOOKUP(B96,'[2]Rank'!$A$3:$D$300,3),")"))</f>
        <v>Sojková Jitka  (TJ Sokol Chlistovec)</v>
      </c>
      <c r="D96" s="182"/>
      <c r="E96" s="42" t="str">
        <f>IF($B94="","",IF($B96="","",IF('[2]I.st-výs-KO'!$P24="","",'[2]I.st-výs-KO'!$S24)))</f>
        <v>3:2 (3,-11,-1,5,2)</v>
      </c>
      <c r="F96" s="56"/>
      <c r="G96" s="39"/>
      <c r="H96" s="46"/>
    </row>
    <row r="97" spans="1:8" ht="12.75">
      <c r="A97" s="26"/>
      <c r="C97" s="26"/>
      <c r="D97" s="49"/>
      <c r="E97" s="183">
        <f>IF(AND('[2]Turnaj'!$L$13=16,'[2]copy_before_draw_I_st'!$F$1&gt;64),76,IF(AND('[2]Turnaj'!$L$13=8,'[2]copy_before_draw_I_st'!$F$1&gt;64),76,IF(AND('[2]Turnaj'!$L$13=16,'[2]copy_before_draw_I_st'!$F$1&lt;=64),44,IF(AND('[2]Turnaj'!$L$13=8,'[2]copy_before_draw_I_st'!$F$1&lt;=64),44,""))))</f>
        <v>44</v>
      </c>
      <c r="F97" s="57" t="str">
        <f>IF($E$97=44,IF('[2]I.st-výs-KO'!$Q46="","",'[2]I.st-výs-KO'!$Q46),IF($E$97=76,IF('[2]I.st-výs-KO'!$Q78="","",'[2]I.st-výs-KO'!$Q78),""))</f>
        <v>Kotásková Petra</v>
      </c>
      <c r="G97" s="39"/>
      <c r="H97" s="46"/>
    </row>
    <row r="98" spans="1:8" ht="12.75">
      <c r="A98" s="26">
        <v>47</v>
      </c>
      <c r="B98" s="27">
        <f>IF('[2]copy_I.st_KO_afterdraw'!$C$53="","",'[2]copy_I.st_KO_afterdraw'!$C$53)</f>
      </c>
      <c r="C98" s="35" t="str">
        <f>IF(B98="","bye",CONCATENATE(VLOOKUP(B98,'[2]Rank'!$A$3:$D$300,2),"  (",VLOOKUP(B98,'[2]Rank'!$A$3:$D$300,3),")"))</f>
        <v>bye</v>
      </c>
      <c r="D98" s="49"/>
      <c r="E98" s="183"/>
      <c r="F98" s="52" t="str">
        <f>IF($E$97=44,IF('[2]I.st-výs-KO'!$P46="","",'[2]I.st-výs-KO'!$S46),IF($E$97=76,IF('[2]I.st-výs-KO'!$P78="","",'[2]I.st-výs-KO'!$S78),""))</f>
        <v>3:0 (4,6,6)</v>
      </c>
      <c r="G98" s="39"/>
      <c r="H98" s="46"/>
    </row>
    <row r="99" spans="1:8" ht="12.75">
      <c r="A99" s="26"/>
      <c r="C99" s="50"/>
      <c r="D99" s="181">
        <v>24</v>
      </c>
      <c r="E99" s="32" t="str">
        <f>IF(OR($B98="",$B100=""),IF($B98="",IF($B100="","",'[2]I.st-výs-KO'!$F25),'[2]I.st-výs-KO'!$C25),'[2]I.st-výs-KO'!$Q25)</f>
        <v>Kotásková Petra</v>
      </c>
      <c r="F99" s="56"/>
      <c r="G99" s="39"/>
      <c r="H99" s="46"/>
    </row>
    <row r="100" spans="1:8" ht="12.75">
      <c r="A100" s="26">
        <v>48</v>
      </c>
      <c r="B100" s="27">
        <f>IF('[2]copy_I.st_KO_afterdraw'!$C$54="","",'[2]copy_I.st_KO_afterdraw'!$C$54)</f>
        <v>15</v>
      </c>
      <c r="C100" s="28" t="str">
        <f>IF(B100="","bye",CONCATENATE(VLOOKUP(B100,'[2]Rank'!$A$3:$D$300,2),"  (",VLOOKUP(B100,'[2]Rank'!$A$3:$D$300,3),")"))</f>
        <v>Kotásková Petra  (SKST Dubňany)</v>
      </c>
      <c r="D100" s="182"/>
      <c r="E100" s="42">
        <f>IF($B98="","",IF($B100="","",IF('[2]I.st-výs-KO'!$P25="","",'[2]I.st-výs-KO'!$S25)))</f>
      </c>
      <c r="F100" s="44"/>
      <c r="G100" s="39"/>
      <c r="H100" s="46"/>
    </row>
    <row r="101" spans="1:8" ht="12.75">
      <c r="A101" s="26"/>
      <c r="B101" s="26"/>
      <c r="D101" s="17"/>
      <c r="F101" s="44"/>
      <c r="G101" s="39"/>
      <c r="H101" s="46"/>
    </row>
    <row r="102" spans="1:8" ht="12.75">
      <c r="A102" s="26">
        <v>49</v>
      </c>
      <c r="B102" s="27">
        <f>IF('[2]copy_I.st_KO_afterdraw'!$C$55="","",'[2]copy_I.st_KO_afterdraw'!$C$55)</f>
        <v>13</v>
      </c>
      <c r="C102" s="28" t="str">
        <f>IF(B102="","bye",CONCATENATE(VLOOKUP(B102,'[2]Rank'!$A$3:$D$300,2),"  (",VLOOKUP(B102,'[2]Rank'!$A$3:$D$300,3),")"))</f>
        <v>Koblovská Dominika  (TJ Mital Ostrava)</v>
      </c>
      <c r="D102" s="38"/>
      <c r="F102" s="46"/>
      <c r="G102" s="39"/>
      <c r="H102" s="46"/>
    </row>
    <row r="103" spans="1:8" ht="12.75">
      <c r="A103" s="26"/>
      <c r="B103" s="26"/>
      <c r="C103" s="55"/>
      <c r="D103" s="181">
        <v>25</v>
      </c>
      <c r="E103" s="32" t="str">
        <f>IF(OR($B102="",$B104=""),IF($B102="",IF($B104="","",'[2]I.st-výs-KO'!$F26),'[2]I.st-výs-KO'!$C26),'[2]I.st-výs-KO'!$Q26)</f>
        <v>Koblovská Dominika</v>
      </c>
      <c r="F103" s="46"/>
      <c r="G103" s="39"/>
      <c r="H103" s="46"/>
    </row>
    <row r="104" spans="1:8" ht="12.75">
      <c r="A104" s="26">
        <v>50</v>
      </c>
      <c r="B104" s="27">
        <f>IF('[2]copy_I.st_KO_afterdraw'!$C$56="","",'[2]copy_I.st_KO_afterdraw'!$C$56)</f>
      </c>
      <c r="C104" s="35" t="str">
        <f>IF(B104="","bye",CONCATENATE(VLOOKUP(B104,'[2]Rank'!$A$3:$D$300,2),"  (",VLOOKUP(B104,'[2]Rank'!$A$3:$D$300,3),")"))</f>
        <v>bye</v>
      </c>
      <c r="D104" s="182"/>
      <c r="E104" s="42">
        <f>IF($B102="","",IF($B104="","",IF('[2]I.st-výs-KO'!$P26="","",'[2]I.st-výs-KO'!$S26)))</f>
      </c>
      <c r="F104" s="56"/>
      <c r="G104" s="39"/>
      <c r="H104" s="46"/>
    </row>
    <row r="105" spans="1:8" ht="12.75">
      <c r="A105" s="26"/>
      <c r="B105" s="26"/>
      <c r="D105" s="17"/>
      <c r="E105" s="183">
        <f>IF(AND('[2]Turnaj'!$L$13=16,'[2]copy_before_draw_I_st'!$F$1&gt;64),77,IF(AND('[2]Turnaj'!$L$13=8,'[2]copy_before_draw_I_st'!$F$1&gt;64),77,IF(AND('[2]Turnaj'!$L$13=16,'[2]copy_before_draw_I_st'!$F$1&lt;=64),45,IF(AND('[2]Turnaj'!$L$13=8,'[2]copy_before_draw_I_st'!$F$1&lt;=64),45,""))))</f>
        <v>45</v>
      </c>
      <c r="F105" s="47" t="str">
        <f>IF($E$105=45,IF('[2]I.st-výs-KO'!$Q47="","",'[2]I.st-výs-KO'!$Q47),IF($E$105=77,IF('[2]I.st-výs-KO'!$Q79="","",'[2]I.st-výs-KO'!$Q79),""))</f>
        <v>Rozinková Monika</v>
      </c>
      <c r="G105" s="39"/>
      <c r="H105" s="46"/>
    </row>
    <row r="106" spans="1:8" ht="12.75">
      <c r="A106" s="26">
        <v>51</v>
      </c>
      <c r="B106" s="27">
        <f>IF('[2]copy_I.st_KO_afterdraw'!$C$57="","",'[2]copy_I.st_KO_afterdraw'!$C$57)</f>
        <v>54</v>
      </c>
      <c r="C106" s="35" t="str">
        <f>IF(B106="","bye",CONCATENATE(VLOOKUP(B106,'[2]Rank'!$A$3:$D$300,2),"  (",VLOOKUP(B106,'[2]Rank'!$A$3:$D$300,3),")"))</f>
        <v>Hotárková Linda  (TJ Jiskra Jaroměř)</v>
      </c>
      <c r="D106" s="51"/>
      <c r="E106" s="183"/>
      <c r="F106" s="52" t="str">
        <f>IF($E$105=45,IF('[2]I.st-výs-KO'!$P47="","",'[2]I.st-výs-KO'!$S47),IF($E$105=77,IF('[2]I.st-výs-KO'!$P79="","",'[2]I.st-výs-KO'!$S79),""))</f>
        <v>3:2 (7,-1,-7,8,10)</v>
      </c>
      <c r="G106" s="39"/>
      <c r="H106" s="46"/>
    </row>
    <row r="107" spans="1:8" ht="12.75">
      <c r="A107" s="26"/>
      <c r="B107" s="26"/>
      <c r="C107" s="50"/>
      <c r="D107" s="181">
        <v>26</v>
      </c>
      <c r="E107" s="32" t="str">
        <f>IF(OR($B106="",$B108=""),IF($B106="",IF($B108="","",'[2]I.st-výs-KO'!$F27),'[2]I.st-výs-KO'!$C27),'[2]I.st-výs-KO'!$Q27)</f>
        <v>Rozinková Monika</v>
      </c>
      <c r="F107" s="56"/>
      <c r="G107" s="39"/>
      <c r="H107" s="46"/>
    </row>
    <row r="108" spans="1:8" ht="12.75">
      <c r="A108" s="26">
        <v>52</v>
      </c>
      <c r="B108" s="27">
        <f>IF('[2]copy_I.st_KO_afterdraw'!$C$58="","",'[2]copy_I.st_KO_afterdraw'!$C$58)</f>
        <v>26</v>
      </c>
      <c r="C108" s="28" t="str">
        <f>IF(B108="","bye",CONCATENATE(VLOOKUP(B108,'[2]Rank'!$A$3:$D$300,2),"  (",VLOOKUP(B108,'[2]Rank'!$A$3:$D$300,3),")"))</f>
        <v>Rozinková Monika  (SK Dobré)</v>
      </c>
      <c r="D108" s="182"/>
      <c r="E108" s="42" t="str">
        <f>IF($B106="","",IF($B108="","",IF('[2]I.st-výs-KO'!$P27="","",'[2]I.st-výs-KO'!$S27)))</f>
        <v>3:0 (7,6,3)</v>
      </c>
      <c r="F108" s="44"/>
      <c r="G108" s="39"/>
      <c r="H108" s="46"/>
    </row>
    <row r="109" spans="1:8" ht="12.75">
      <c r="A109" s="26"/>
      <c r="B109" s="26"/>
      <c r="C109" s="26"/>
      <c r="D109" s="51"/>
      <c r="E109" s="26"/>
      <c r="F109" s="180">
        <f>IF(AND('[2]Turnaj'!$L$13=16,'[2]copy_before_draw_I_st'!$F$1&gt;64),103,IF(AND('[2]Turnaj'!$L$13=8,'[2]copy_before_draw_I_st'!$F$1&gt;64),103,IF(AND('[2]Turnaj'!$L$13=8,'[2]copy_before_draw_I_st'!$F$1&lt;=64),55,"")))</f>
        <v>55</v>
      </c>
      <c r="G109" s="39" t="str">
        <f>IF($F$109=55,IF('[2]I.st-výs-KO'!$Q58="","",'[2]I.st-výs-KO'!$Q58),IF($F$109=103,IF('[2]I.st-výs-KO'!$Q106="","",'[2]I.st-výs-KO'!$Q106),""))</f>
        <v>Studenovská Edita</v>
      </c>
      <c r="H109" s="46"/>
    </row>
    <row r="110" spans="1:8" ht="12.75">
      <c r="A110" s="26">
        <v>53</v>
      </c>
      <c r="B110" s="27"/>
      <c r="C110" s="28" t="str">
        <f>IF(B110="","bye",CONCATENATE(VLOOKUP(B110,'[2]Rank'!$A$3:$D$300,2),"  (",VLOOKUP(B110,'[2]Rank'!$A$3:$D$300,3),")"))</f>
        <v>bye</v>
      </c>
      <c r="D110" s="51"/>
      <c r="E110" s="26"/>
      <c r="F110" s="180"/>
      <c r="G110" s="39" t="str">
        <f>IF($F$109=55,IF('[2]I.st-výs-KO'!$P58="","",'[2]I.st-výs-KO'!$S58),IF($F$109=103,IF('[2]I.st-výs-KO'!$P106="","",'[2]I.st-výs-KO'!$S106),""))</f>
        <v>3:0 (2,4,6)</v>
      </c>
      <c r="H110" s="46"/>
    </row>
    <row r="111" spans="1:8" ht="12.75">
      <c r="A111" s="26"/>
      <c r="B111" s="26"/>
      <c r="C111" s="50"/>
      <c r="D111" s="181">
        <v>27</v>
      </c>
      <c r="E111" s="32" t="str">
        <f>IF(OR($B110="",$B112=""),IF($B110="",IF($B112="","",'[2]I.st-výs-KO'!$F28),'[2]I.st-výs-KO'!$C28),'[2]I.st-výs-KO'!$Q28)</f>
        <v>Daňová Barbora</v>
      </c>
      <c r="F111" s="44"/>
      <c r="G111" s="39"/>
      <c r="H111" s="46"/>
    </row>
    <row r="112" spans="1:8" ht="12.75">
      <c r="A112" s="26">
        <v>54</v>
      </c>
      <c r="B112" s="27">
        <f>IF('[2]copy_I.st_KO_afterdraw'!$C$60="","",'[2]copy_I.st_KO_afterdraw'!$C$60)</f>
        <v>31</v>
      </c>
      <c r="C112" s="35" t="str">
        <f>IF(B112="","bye",CONCATENATE(VLOOKUP(B112,'[2]Rank'!$A$3:$D$300,2),"  (",VLOOKUP(B112,'[2]Rank'!$A$3:$D$300,3),")"))</f>
        <v>Daňová Barbora  (SK Frýdlant n.O.)</v>
      </c>
      <c r="D112" s="182"/>
      <c r="E112" s="42">
        <f>IF($B110="","",IF($B112="","",IF('[2]I.st-výs-KO'!$P28="","",'[2]I.st-výs-KO'!$S28)))</f>
      </c>
      <c r="F112" s="56"/>
      <c r="G112" s="39"/>
      <c r="H112" s="46"/>
    </row>
    <row r="113" spans="1:8" ht="12.75">
      <c r="A113" s="26"/>
      <c r="B113" s="26"/>
      <c r="C113" s="26"/>
      <c r="D113" s="51"/>
      <c r="E113" s="183">
        <f>IF(AND('[2]Turnaj'!$L$13=16,'[2]copy_before_draw_I_st'!$F$1&gt;64),78,IF(AND('[2]Turnaj'!$L$13=8,'[2]copy_before_draw_I_st'!$F$1&gt;64),78,IF(AND('[2]Turnaj'!$L$13=16,'[2]copy_before_draw_I_st'!$F$1&lt;=64),46,IF(AND('[2]Turnaj'!$L$13=8,'[2]copy_before_draw_I_st'!$F$1&lt;=64),46,""))))</f>
        <v>46</v>
      </c>
      <c r="F113" s="57" t="str">
        <f>IF($E$113=46,IF('[2]I.st-výs-KO'!$Q48="","",'[2]I.st-výs-KO'!$Q48),IF($E$113=78,IF('[2]I.st-výs-KO'!$Q80="","",'[2]I.st-výs-KO'!$Q80),""))</f>
        <v>Studenovská Edita</v>
      </c>
      <c r="G113" s="39"/>
      <c r="H113" s="46"/>
    </row>
    <row r="114" spans="1:8" ht="12.75">
      <c r="A114" s="26">
        <v>55</v>
      </c>
      <c r="B114" s="27">
        <f>IF('[2]copy_I.st_KO_afterdraw'!$C$61="","",'[2]copy_I.st_KO_afterdraw'!$C$61)</f>
      </c>
      <c r="C114" s="35" t="str">
        <f>IF(B114="","bye",CONCATENATE(VLOOKUP(B114,'[2]Rank'!$A$3:$D$300,2),"  (",VLOOKUP(B114,'[2]Rank'!$A$3:$D$300,3),")"))</f>
        <v>bye</v>
      </c>
      <c r="D114" s="51"/>
      <c r="E114" s="183"/>
      <c r="F114" s="52" t="str">
        <f>IF($E$113=46,IF('[2]I.st-výs-KO'!$P48="","",'[2]I.st-výs-KO'!$S48),IF($E$113=78,IF('[2]I.st-výs-KO'!$P80="","",'[2]I.st-výs-KO'!$S80),""))</f>
        <v>3:0 (3,7,4)</v>
      </c>
      <c r="G114" s="39"/>
      <c r="H114" s="46"/>
    </row>
    <row r="115" spans="1:8" ht="12.75">
      <c r="A115" s="26"/>
      <c r="B115" s="26"/>
      <c r="C115" s="50"/>
      <c r="D115" s="181">
        <v>28</v>
      </c>
      <c r="E115" s="32" t="str">
        <f>IF(OR($B114="",$B116=""),IF($B114="",IF($B116="","",'[2]I.st-výs-KO'!$F29),'[2]I.st-výs-KO'!$C29),'[2]I.st-výs-KO'!$Q29)</f>
        <v>Studenovská Edita</v>
      </c>
      <c r="F115" s="56"/>
      <c r="G115" s="39"/>
      <c r="H115" s="46"/>
    </row>
    <row r="116" spans="1:8" ht="12.75">
      <c r="A116" s="26">
        <v>56</v>
      </c>
      <c r="B116" s="27">
        <f>IF('[2]copy_I.st_KO_afterdraw'!$C$62="","",'[2]copy_I.st_KO_afterdraw'!$C$62)</f>
        <v>17</v>
      </c>
      <c r="C116" s="28" t="str">
        <f>IF(B116="","bye",CONCATENATE(VLOOKUP(B116,'[2]Rank'!$A$3:$D$300,2),"  (",VLOOKUP(B116,'[2]Rank'!$A$3:$D$300,3),")"))</f>
        <v>Studenovská Edita  (TJ Jiskra Humpolec)</v>
      </c>
      <c r="D116" s="182"/>
      <c r="E116" s="42">
        <f>IF($B114="","",IF($B116="","",IF('[2]I.st-výs-KO'!$P29="","",'[2]I.st-výs-KO'!$S29)))</f>
      </c>
      <c r="F116" s="44"/>
      <c r="G116" s="39"/>
      <c r="H116" s="46"/>
    </row>
    <row r="117" spans="1:8" ht="12.75">
      <c r="A117" s="26"/>
      <c r="B117" s="26"/>
      <c r="C117" s="26"/>
      <c r="D117" s="51"/>
      <c r="E117" s="26"/>
      <c r="F117" s="44"/>
      <c r="G117" s="180">
        <f>IF(AND('[2]Turnaj'!$L$13=8,'[2]copy_before_draw_I_st'!$F$1&gt;64),116,"")</f>
      </c>
      <c r="H117" s="48">
        <f>IF($G$117=116,IF('[2]I.st-výs-KO'!$Q120="","",'[2]I.st-výs-KO'!$Q120),"")</f>
      </c>
    </row>
    <row r="118" spans="1:8" ht="12.75">
      <c r="A118" s="26">
        <v>57</v>
      </c>
      <c r="B118" s="27">
        <f>IF('[2]copy_I.st_KO_afterdraw'!$C$63="","",'[2]copy_I.st_KO_afterdraw'!$C$63)</f>
        <v>24</v>
      </c>
      <c r="C118" s="28" t="str">
        <f>IF(B118="","bye",CONCATENATE(VLOOKUP(B118,'[2]Rank'!$A$3:$D$300,2),"  (",VLOOKUP(B118,'[2]Rank'!$A$3:$D$300,3),")"))</f>
        <v>Synková Kristýna  (TJ Sokol Děhylov)</v>
      </c>
      <c r="D118" s="64"/>
      <c r="E118" s="26"/>
      <c r="F118" s="44"/>
      <c r="G118" s="180"/>
      <c r="H118" s="39">
        <f>IF($G$117=116,IF('[2]I.st-výs-KO'!$P120="","",'[2]I.st-výs-KO'!$S120),"")</f>
      </c>
    </row>
    <row r="119" spans="1:8" ht="12.75">
      <c r="A119" s="26"/>
      <c r="B119" s="26"/>
      <c r="C119" s="50"/>
      <c r="D119" s="181">
        <v>29</v>
      </c>
      <c r="E119" s="32" t="str">
        <f>IF(OR($B118="",$B120=""),IF($B118="",IF($B120="","",'[2]I.st-výs-KO'!$F30),'[2]I.st-výs-KO'!$C30),'[2]I.st-výs-KO'!$Q30)</f>
        <v>Synková Kristýna</v>
      </c>
      <c r="F119" s="44"/>
      <c r="G119" s="39"/>
      <c r="H119" s="46"/>
    </row>
    <row r="120" spans="1:8" ht="12.75">
      <c r="A120" s="26">
        <v>58</v>
      </c>
      <c r="B120" s="27">
        <f>IF('[2]copy_I.st_KO_afterdraw'!$C$64="","",'[2]copy_I.st_KO_afterdraw'!$C$64)</f>
      </c>
      <c r="C120" s="35" t="str">
        <f>IF(B120="","bye",CONCATENATE(VLOOKUP(B120,'[2]Rank'!$A$3:$D$300,2),"  (",VLOOKUP(B120,'[2]Rank'!$A$3:$D$300,3),")"))</f>
        <v>bye</v>
      </c>
      <c r="D120" s="182"/>
      <c r="E120" s="36">
        <f>IF($B118="","",IF($B120="","",IF('[2]I.st-výs-KO'!$P30="","",'[2]I.st-výs-KO'!$S30)))</f>
      </c>
      <c r="F120" s="44"/>
      <c r="G120" s="39"/>
      <c r="H120" s="46"/>
    </row>
    <row r="121" spans="1:8" ht="12.75">
      <c r="A121" s="26"/>
      <c r="B121" s="26"/>
      <c r="C121" s="26"/>
      <c r="D121" s="51"/>
      <c r="E121" s="183">
        <f>IF(AND('[2]Turnaj'!$L$13=16,'[2]copy_before_draw_I_st'!$F$1&gt;64),79,IF(AND('[2]Turnaj'!$L$13=8,'[2]copy_before_draw_I_st'!$F$1&gt;64),79,IF(AND('[2]Turnaj'!$L$13=16,'[2]copy_before_draw_I_st'!$F$1&lt;=64),47,IF(AND('[2]Turnaj'!$L$13=8,'[2]copy_before_draw_I_st'!$F$1&lt;=64),47,""))))</f>
        <v>47</v>
      </c>
      <c r="F121" s="47" t="str">
        <f>IF($E$121=47,IF('[2]I.st-výs-KO'!$Q49="","",'[2]I.st-výs-KO'!$Q49),IF($E$121=79,IF('[2]I.st-výs-KO'!$Q81="","",'[2]I.st-výs-KO'!$Q81),""))</f>
        <v>Synková Kristýna</v>
      </c>
      <c r="G121" s="39"/>
      <c r="H121" s="46"/>
    </row>
    <row r="122" spans="1:8" ht="12.75">
      <c r="A122" s="26">
        <v>59</v>
      </c>
      <c r="B122" s="27">
        <f>IF('[2]copy_I.st_KO_afterdraw'!$C$65="","",'[2]copy_I.st_KO_afterdraw'!$C$65)</f>
      </c>
      <c r="C122" s="35" t="str">
        <f>IF(B122="","bye",CONCATENATE(VLOOKUP(B122,'[2]Rank'!$A$3:$D$300,2),"  (",VLOOKUP(B122,'[2]Rank'!$A$3:$D$300,3),")"))</f>
        <v>bye</v>
      </c>
      <c r="D122" s="51"/>
      <c r="E122" s="183"/>
      <c r="F122" s="52" t="str">
        <f>IF($E$121=47,IF('[2]I.st-výs-KO'!$P49="","",'[2]I.st-výs-KO'!$S49),IF($E$121=79,IF('[2]I.st-výs-KO'!$P81="","",'[2]I.st-výs-KO'!$S81),""))</f>
        <v>3:1 (5,-9,11,8)</v>
      </c>
      <c r="G122" s="39"/>
      <c r="H122" s="46"/>
    </row>
    <row r="123" spans="1:8" ht="12.75">
      <c r="A123" s="26"/>
      <c r="B123" s="26"/>
      <c r="C123" s="50"/>
      <c r="D123" s="181">
        <v>30</v>
      </c>
      <c r="E123" s="32" t="str">
        <f>IF(OR($B122="",$B124=""),IF($B122="",IF($B124="","",'[2]I.st-výs-KO'!$F31),'[2]I.st-výs-KO'!$C31),'[2]I.st-výs-KO'!$Q31)</f>
        <v>Ševčíková Klára</v>
      </c>
      <c r="F123" s="56"/>
      <c r="G123" s="39"/>
      <c r="H123" s="46"/>
    </row>
    <row r="124" spans="1:8" ht="12.75">
      <c r="A124" s="26">
        <v>60</v>
      </c>
      <c r="B124" s="27">
        <f>IF('[2]copy_I.st_KO_afterdraw'!$C$66="","",'[2]copy_I.st_KO_afterdraw'!$C$66)</f>
        <v>27</v>
      </c>
      <c r="C124" s="28" t="str">
        <f>IF(B124="","bye",CONCATENATE(VLOOKUP(B124,'[2]Rank'!$A$3:$D$300,2),"  (",VLOOKUP(B124,'[2]Rank'!$A$3:$D$300,3),")"))</f>
        <v>Ševčíková Klára  (SKST Dubňany)</v>
      </c>
      <c r="D124" s="182"/>
      <c r="E124" s="42">
        <f>IF($B122="","",IF($B124="","",IF('[2]I.st-výs-KO'!$P31="","",'[2]I.st-výs-KO'!$S31)))</f>
      </c>
      <c r="F124" s="44"/>
      <c r="G124" s="39"/>
      <c r="H124" s="46"/>
    </row>
    <row r="125" spans="1:8" ht="12.75">
      <c r="A125" s="26"/>
      <c r="B125" s="26"/>
      <c r="C125" s="26"/>
      <c r="D125" s="51"/>
      <c r="E125" s="26"/>
      <c r="F125" s="180">
        <f>IF(AND('[2]Turnaj'!$L$13=16,'[2]copy_before_draw_I_st'!$F$1&gt;64),104,IF(AND('[2]Turnaj'!$L$13=8,'[2]copy_before_draw_I_st'!$F$1&gt;64),104,IF(AND('[2]Turnaj'!$L$13=8,'[2]copy_before_draw_I_st'!$F$1&lt;=64),56,"")))</f>
        <v>56</v>
      </c>
      <c r="G125" s="39" t="str">
        <f>IF($F$125=56,IF('[2]I.st-výs-KO'!$Q59="","",'[2]I.st-výs-KO'!$Q59),IF($F$125=104,IF('[2]I.st-výs-KO'!$Q107="","",'[2]I.st-výs-KO'!$Q107),""))</f>
        <v>Pěnkavová Dagmar</v>
      </c>
      <c r="H125" s="46"/>
    </row>
    <row r="126" spans="1:8" ht="12.75">
      <c r="A126" s="26">
        <v>61</v>
      </c>
      <c r="B126" s="27">
        <f>IF('[2]copy_I.st_KO_afterdraw'!$C$67="","",'[2]copy_I.st_KO_afterdraw'!$C$67)</f>
        <v>77</v>
      </c>
      <c r="C126" s="28" t="str">
        <f>IF(B126="","bye",CONCATENATE(VLOOKUP(B126,'[2]Rank'!$A$3:$D$300,2),"  (",VLOOKUP(B126,'[2]Rank'!$A$3:$D$300,3),")"))</f>
        <v>Fillová  Kateřina  (TJ Sokol Stěžery)</v>
      </c>
      <c r="D126" s="51"/>
      <c r="E126" s="26"/>
      <c r="F126" s="180"/>
      <c r="G126" s="39" t="str">
        <f>IF($F$125=56,IF('[2]I.st-výs-KO'!$P59="","",'[2]I.st-výs-KO'!$S59),IF($F$125=104,IF('[2]I.st-výs-KO'!$P107="","",'[2]I.st-výs-KO'!$S107),""))</f>
        <v>3:0 (5,7,9)</v>
      </c>
      <c r="H126" s="46"/>
    </row>
    <row r="127" spans="1:8" ht="12.75">
      <c r="A127" s="26"/>
      <c r="B127" s="26"/>
      <c r="C127" s="50"/>
      <c r="D127" s="181">
        <v>31</v>
      </c>
      <c r="E127" s="32" t="str">
        <f>IF(OR($B126="",$B128=""),IF($B126="",IF($B128="","",'[2]I.st-výs-KO'!$F32),'[2]I.st-výs-KO'!$C32),'[2]I.st-výs-KO'!$Q32)</f>
        <v>Ollerová Hana</v>
      </c>
      <c r="F127" s="44"/>
      <c r="G127" s="39"/>
      <c r="H127" s="46"/>
    </row>
    <row r="128" spans="1:8" ht="12.75">
      <c r="A128" s="26">
        <v>62</v>
      </c>
      <c r="B128" s="27">
        <f>IF('[2]copy_I.st_KO_afterdraw'!$C$68="","",'[2]copy_I.st_KO_afterdraw'!$C$68)</f>
        <v>38</v>
      </c>
      <c r="C128" s="35" t="str">
        <f>IF(B128="","bye",CONCATENATE(VLOOKUP(B128,'[2]Rank'!$A$3:$D$300,2),"  (",VLOOKUP(B128,'[2]Rank'!$A$3:$D$300,3),")"))</f>
        <v>Ollerová Hana  (TJ Sokol Vsetín)</v>
      </c>
      <c r="D128" s="182"/>
      <c r="E128" s="36" t="str">
        <f>IF($B126="","",IF($B128="","",IF('[2]I.st-výs-KO'!$P32="","",'[2]I.st-výs-KO'!$S32)))</f>
        <v>3:1 (-4,8,3,4)</v>
      </c>
      <c r="F128" s="44"/>
      <c r="G128" s="39"/>
      <c r="H128" s="46"/>
    </row>
    <row r="129" spans="1:8" ht="12.75">
      <c r="A129" s="26"/>
      <c r="B129" s="26"/>
      <c r="C129" s="26"/>
      <c r="D129" s="51"/>
      <c r="E129" s="183">
        <f>IF(AND('[2]Turnaj'!$L$13=16,'[2]copy_before_draw_I_st'!$F$1&gt;64),80,IF(AND('[2]Turnaj'!$L$13=8,'[2]copy_before_draw_I_st'!$F$1&gt;64),80,IF(AND('[2]Turnaj'!$L$13=16,'[2]copy_before_draw_I_st'!$F$1&lt;=64),48,IF(AND('[2]Turnaj'!$L$13=8,'[2]copy_before_draw_I_st'!$F$1&lt;=64),48,""))))</f>
        <v>48</v>
      </c>
      <c r="F129" s="57" t="str">
        <f>IF($E$129=48,IF('[2]I.st-výs-KO'!$Q50="","",'[2]I.st-výs-KO'!$Q50),IF($E$129=80,IF('[2]I.st-výs-KO'!$Q82="","",'[2]I.st-výs-KO'!$Q82),""))</f>
        <v>Pěnkavová Dagmar</v>
      </c>
      <c r="G129" s="39"/>
      <c r="H129" s="46"/>
    </row>
    <row r="130" spans="1:8" ht="12.75">
      <c r="A130" s="26">
        <v>63</v>
      </c>
      <c r="B130" s="27">
        <f>IF('[2]copy_I.st_KO_afterdraw'!$C$69="","",'[2]copy_I.st_KO_afterdraw'!$C$69)</f>
      </c>
      <c r="C130" s="35" t="str">
        <f>IF(B130="","bye",CONCATENATE(VLOOKUP(B130,'[2]Rank'!$A$3:$D$300,2),"  (",VLOOKUP(B130,'[2]Rank'!$A$3:$D$300,3),")"))</f>
        <v>bye</v>
      </c>
      <c r="D130" s="51"/>
      <c r="E130" s="183"/>
      <c r="F130" s="52" t="str">
        <f>IF($E$129=48,IF('[2]I.st-výs-KO'!$P50="","",'[2]I.st-výs-KO'!$S50),IF($E$129=80,IF('[2]I.st-výs-KO'!$P82="","",'[2]I.st-výs-KO'!$S82),""))</f>
        <v>3:0 (6,3,6)</v>
      </c>
      <c r="G130" s="39"/>
      <c r="H130" s="46"/>
    </row>
    <row r="131" spans="1:8" ht="12.75">
      <c r="A131" s="26"/>
      <c r="B131" s="26"/>
      <c r="C131" s="50"/>
      <c r="D131" s="181">
        <v>32</v>
      </c>
      <c r="E131" s="32" t="str">
        <f>IF(OR($B130="",$B132=""),IF($B130="",IF($B132="","",'[2]I.st-výs-KO'!$F33),'[2]I.st-výs-KO'!$C33),'[2]I.st-výs-KO'!$Q33)</f>
        <v>Pěnkavová Dagmar</v>
      </c>
      <c r="F131" s="56"/>
      <c r="G131" s="39"/>
      <c r="H131" s="46"/>
    </row>
    <row r="132" spans="1:8" ht="12.75">
      <c r="A132" s="26">
        <v>64</v>
      </c>
      <c r="B132" s="27">
        <f>IF('[2]copy_I.st_KO_afterdraw'!$C$70="","",'[2]copy_I.st_KO_afterdraw'!$C$70)</f>
        <v>10</v>
      </c>
      <c r="C132" s="28" t="str">
        <f>IF(B132="","bye",CONCATENATE(VLOOKUP(B132,'[2]Rank'!$A$3:$D$300,2),"  (",VLOOKUP(B132,'[2]Rank'!$A$3:$D$300,3),")"))</f>
        <v>Pěnkavová Dagmar  (SKST Vlašim)</v>
      </c>
      <c r="D132" s="182"/>
      <c r="E132" s="42">
        <f>IF($B130="","",IF($B132="","",IF('[2]I.st-výs-KO'!$P33="","",'[2]I.st-výs-KO'!$S33)))</f>
      </c>
      <c r="F132" s="44"/>
      <c r="G132" s="39"/>
      <c r="H132" s="46"/>
    </row>
  </sheetData>
  <sheetProtection password="CF48" sheet="1" objects="1" scenarios="1" insertColumns="0" insertRows="0" deleteColumns="0" deleteRows="0" sort="0"/>
  <mergeCells count="65">
    <mergeCell ref="E23:E24"/>
    <mergeCell ref="G3:H3"/>
    <mergeCell ref="E39:E40"/>
    <mergeCell ref="D41:D42"/>
    <mergeCell ref="D9:D10"/>
    <mergeCell ref="D5:D6"/>
    <mergeCell ref="E7:E8"/>
    <mergeCell ref="E31:E32"/>
    <mergeCell ref="E15:E16"/>
    <mergeCell ref="D25:D26"/>
    <mergeCell ref="D21:D22"/>
    <mergeCell ref="D17:D18"/>
    <mergeCell ref="F27:F28"/>
    <mergeCell ref="F11:F12"/>
    <mergeCell ref="D71:D72"/>
    <mergeCell ref="E73:E74"/>
    <mergeCell ref="D65:D66"/>
    <mergeCell ref="D61:D62"/>
    <mergeCell ref="E63:E64"/>
    <mergeCell ref="D57:D58"/>
    <mergeCell ref="D53:D54"/>
    <mergeCell ref="D49:D50"/>
    <mergeCell ref="D75:D76"/>
    <mergeCell ref="F77:F78"/>
    <mergeCell ref="D79:D80"/>
    <mergeCell ref="E81:E82"/>
    <mergeCell ref="F59:F60"/>
    <mergeCell ref="F43:F44"/>
    <mergeCell ref="D45:D46"/>
    <mergeCell ref="E55:E56"/>
    <mergeCell ref="E47:E48"/>
    <mergeCell ref="F93:F94"/>
    <mergeCell ref="D95:D96"/>
    <mergeCell ref="E97:E98"/>
    <mergeCell ref="D99:D100"/>
    <mergeCell ref="D83:D84"/>
    <mergeCell ref="D87:D88"/>
    <mergeCell ref="E89:E90"/>
    <mergeCell ref="D91:D92"/>
    <mergeCell ref="D115:D116"/>
    <mergeCell ref="D119:D120"/>
    <mergeCell ref="D103:D104"/>
    <mergeCell ref="E105:E106"/>
    <mergeCell ref="D107:D108"/>
    <mergeCell ref="F109:F110"/>
    <mergeCell ref="G85:G86"/>
    <mergeCell ref="G117:G118"/>
    <mergeCell ref="E129:E130"/>
    <mergeCell ref="D131:D132"/>
    <mergeCell ref="E121:E122"/>
    <mergeCell ref="D123:D124"/>
    <mergeCell ref="F125:F126"/>
    <mergeCell ref="D127:D128"/>
    <mergeCell ref="D111:D112"/>
    <mergeCell ref="E113:E114"/>
    <mergeCell ref="A1:H1"/>
    <mergeCell ref="A2:H2"/>
    <mergeCell ref="A67:H67"/>
    <mergeCell ref="A68:H68"/>
    <mergeCell ref="G19:G20"/>
    <mergeCell ref="G51:G52"/>
    <mergeCell ref="D13:D14"/>
    <mergeCell ref="D37:D38"/>
    <mergeCell ref="D33:D34"/>
    <mergeCell ref="D29:D30"/>
  </mergeCells>
  <conditionalFormatting sqref="H12:H18 H20:H27">
    <cfRule type="expression" priority="1" dxfId="591" stopIfTrue="1">
      <formula>$G$19=113</formula>
    </cfRule>
  </conditionalFormatting>
  <conditionalFormatting sqref="H44:H50 H52:H59">
    <cfRule type="expression" priority="2" dxfId="591" stopIfTrue="1">
      <formula>$G$51=114</formula>
    </cfRule>
  </conditionalFormatting>
  <conditionalFormatting sqref="H78:H84 H86:H93">
    <cfRule type="expression" priority="3" dxfId="591" stopIfTrue="1">
      <formula>$G$85=115</formula>
    </cfRule>
  </conditionalFormatting>
  <conditionalFormatting sqref="H110:H116 H118:H125">
    <cfRule type="expression" priority="4" dxfId="591" stopIfTrue="1">
      <formula>$G$117=116</formula>
    </cfRule>
  </conditionalFormatting>
  <conditionalFormatting sqref="H19">
    <cfRule type="expression" priority="5" dxfId="592" stopIfTrue="1">
      <formula>$G$19=113</formula>
    </cfRule>
  </conditionalFormatting>
  <conditionalFormatting sqref="H51">
    <cfRule type="expression" priority="6" dxfId="592" stopIfTrue="1">
      <formula>$G$51=114</formula>
    </cfRule>
  </conditionalFormatting>
  <conditionalFormatting sqref="H85">
    <cfRule type="expression" priority="7" dxfId="592" stopIfTrue="1">
      <formula>$G$85=115</formula>
    </cfRule>
  </conditionalFormatting>
  <conditionalFormatting sqref="H117">
    <cfRule type="expression" priority="8" dxfId="592" stopIfTrue="1">
      <formula>$G$117=116</formula>
    </cfRule>
  </conditionalFormatting>
  <conditionalFormatting sqref="G8:G10 G12:G15">
    <cfRule type="expression" priority="9" dxfId="591" stopIfTrue="1">
      <formula>$F$11=97</formula>
    </cfRule>
  </conditionalFormatting>
  <conditionalFormatting sqref="G24:G26 G28:G31">
    <cfRule type="expression" priority="10" dxfId="591" stopIfTrue="1">
      <formula>$F$27=98</formula>
    </cfRule>
  </conditionalFormatting>
  <conditionalFormatting sqref="G40:G42 G44:G47">
    <cfRule type="expression" priority="11" dxfId="591" stopIfTrue="1">
      <formula>$F$43=99</formula>
    </cfRule>
  </conditionalFormatting>
  <conditionalFormatting sqref="G56:G58 G60:G63">
    <cfRule type="expression" priority="12" dxfId="591" stopIfTrue="1">
      <formula>$F$59=100</formula>
    </cfRule>
  </conditionalFormatting>
  <conditionalFormatting sqref="G74:G76 G78:G81">
    <cfRule type="expression" priority="13" dxfId="591" stopIfTrue="1">
      <formula>$F$77=101</formula>
    </cfRule>
  </conditionalFormatting>
  <conditionalFormatting sqref="G90:G92 G94:G97">
    <cfRule type="expression" priority="14" dxfId="591" stopIfTrue="1">
      <formula>$F$93=102</formula>
    </cfRule>
  </conditionalFormatting>
  <conditionalFormatting sqref="G106:G108 G110:G113">
    <cfRule type="expression" priority="15" dxfId="591" stopIfTrue="1">
      <formula>$F$109=103</formula>
    </cfRule>
  </conditionalFormatting>
  <conditionalFormatting sqref="G122:G124 G126:G129">
    <cfRule type="expression" priority="16" dxfId="591" stopIfTrue="1">
      <formula>$F$125=104</formula>
    </cfRule>
  </conditionalFormatting>
  <conditionalFormatting sqref="F10:F14">
    <cfRule type="expression" priority="17" dxfId="593" stopIfTrue="1">
      <formula>$F$11=49</formula>
    </cfRule>
  </conditionalFormatting>
  <conditionalFormatting sqref="F8:F9">
    <cfRule type="expression" priority="18" dxfId="593" stopIfTrue="1">
      <formula>$F$11=49</formula>
    </cfRule>
    <cfRule type="expression" priority="19" dxfId="591" stopIfTrue="1">
      <formula>$E$7=33</formula>
    </cfRule>
  </conditionalFormatting>
  <conditionalFormatting sqref="F24:F30">
    <cfRule type="expression" priority="20" dxfId="593" stopIfTrue="1">
      <formula>$F$27=50</formula>
    </cfRule>
  </conditionalFormatting>
  <conditionalFormatting sqref="F40:F46">
    <cfRule type="expression" priority="21" dxfId="593" stopIfTrue="1">
      <formula>$F$43=51</formula>
    </cfRule>
  </conditionalFormatting>
  <conditionalFormatting sqref="F56:F62">
    <cfRule type="expression" priority="22" dxfId="594" stopIfTrue="1">
      <formula>$F$59=52</formula>
    </cfRule>
  </conditionalFormatting>
  <conditionalFormatting sqref="F74:F80">
    <cfRule type="expression" priority="23" dxfId="593" stopIfTrue="1">
      <formula>$F$77=53</formula>
    </cfRule>
  </conditionalFormatting>
  <conditionalFormatting sqref="F90:F96">
    <cfRule type="expression" priority="24" dxfId="593" stopIfTrue="1">
      <formula>$F$93=54</formula>
    </cfRule>
  </conditionalFormatting>
  <conditionalFormatting sqref="F106:F112">
    <cfRule type="expression" priority="25" dxfId="593" stopIfTrue="1">
      <formula>$F$109=55</formula>
    </cfRule>
  </conditionalFormatting>
  <conditionalFormatting sqref="F122:F128">
    <cfRule type="expression" priority="26" dxfId="594" stopIfTrue="1">
      <formula>$F$125=56</formula>
    </cfRule>
  </conditionalFormatting>
  <conditionalFormatting sqref="G11">
    <cfRule type="expression" priority="27" dxfId="598" stopIfTrue="1">
      <formula>$G$19=113</formula>
    </cfRule>
    <cfRule type="expression" priority="28" dxfId="597" stopIfTrue="1">
      <formula>$F$11=97</formula>
    </cfRule>
    <cfRule type="expression" priority="29" dxfId="599" stopIfTrue="1">
      <formula>$F$11=49</formula>
    </cfRule>
  </conditionalFormatting>
  <conditionalFormatting sqref="G27">
    <cfRule type="expression" priority="30" dxfId="598" stopIfTrue="1">
      <formula>$G$19=113</formula>
    </cfRule>
    <cfRule type="expression" priority="31" dxfId="597" stopIfTrue="1">
      <formula>$F$27=98</formula>
    </cfRule>
    <cfRule type="expression" priority="32" dxfId="599" stopIfTrue="1">
      <formula>$F$27=50</formula>
    </cfRule>
  </conditionalFormatting>
  <conditionalFormatting sqref="G43">
    <cfRule type="expression" priority="33" dxfId="600" stopIfTrue="1">
      <formula>$G$51=114</formula>
    </cfRule>
    <cfRule type="expression" priority="34" dxfId="597" stopIfTrue="1">
      <formula>$F$43=99</formula>
    </cfRule>
    <cfRule type="expression" priority="35" dxfId="599" stopIfTrue="1">
      <formula>$F$43=51</formula>
    </cfRule>
  </conditionalFormatting>
  <conditionalFormatting sqref="G59">
    <cfRule type="expression" priority="36" dxfId="598" stopIfTrue="1">
      <formula>$G$51=114</formula>
    </cfRule>
    <cfRule type="expression" priority="37" dxfId="597" stopIfTrue="1">
      <formula>$F$59=100</formula>
    </cfRule>
    <cfRule type="expression" priority="38" dxfId="599" stopIfTrue="1">
      <formula>$F$59=52</formula>
    </cfRule>
  </conditionalFormatting>
  <conditionalFormatting sqref="G77">
    <cfRule type="expression" priority="39" dxfId="598" stopIfTrue="1">
      <formula>$G$85=115</formula>
    </cfRule>
    <cfRule type="expression" priority="40" dxfId="597" stopIfTrue="1">
      <formula>$F$77=101</formula>
    </cfRule>
    <cfRule type="expression" priority="41" dxfId="599" stopIfTrue="1">
      <formula>$F$77=53</formula>
    </cfRule>
  </conditionalFormatting>
  <conditionalFormatting sqref="G93">
    <cfRule type="expression" priority="42" dxfId="598" stopIfTrue="1">
      <formula>$G$85=115</formula>
    </cfRule>
    <cfRule type="expression" priority="43" dxfId="597" stopIfTrue="1">
      <formula>$F$93=102</formula>
    </cfRule>
    <cfRule type="expression" priority="44" dxfId="599" stopIfTrue="1">
      <formula>$F$93=54</formula>
    </cfRule>
  </conditionalFormatting>
  <conditionalFormatting sqref="G109">
    <cfRule type="expression" priority="45" dxfId="598" stopIfTrue="1">
      <formula>$G$117=116</formula>
    </cfRule>
    <cfRule type="expression" priority="46" dxfId="597" stopIfTrue="1">
      <formula>$F$109=103</formula>
    </cfRule>
    <cfRule type="expression" priority="47" dxfId="599" stopIfTrue="1">
      <formula>$F$109=55</formula>
    </cfRule>
  </conditionalFormatting>
  <conditionalFormatting sqref="G125">
    <cfRule type="expression" priority="48" dxfId="598" stopIfTrue="1">
      <formula>$G$117=116</formula>
    </cfRule>
    <cfRule type="expression" priority="49" dxfId="597" stopIfTrue="1">
      <formula>$F$125=104</formula>
    </cfRule>
    <cfRule type="expression" priority="50" dxfId="599" stopIfTrue="1">
      <formula>$F$125=56</formula>
    </cfRule>
  </conditionalFormatting>
  <conditionalFormatting sqref="F7">
    <cfRule type="expression" priority="51" dxfId="601" stopIfTrue="1">
      <formula>$F$11=49</formula>
    </cfRule>
    <cfRule type="expression" priority="52" dxfId="602" stopIfTrue="1">
      <formula>$E$7=33</formula>
    </cfRule>
    <cfRule type="expression" priority="53" dxfId="595" stopIfTrue="1">
      <formula>$F$11=97</formula>
    </cfRule>
  </conditionalFormatting>
  <conditionalFormatting sqref="F15">
    <cfRule type="expression" priority="54" dxfId="596" stopIfTrue="1">
      <formula>$F$11=49</formula>
    </cfRule>
    <cfRule type="expression" priority="55" dxfId="599" stopIfTrue="1">
      <formula>$E$15=34</formula>
    </cfRule>
    <cfRule type="expression" priority="56" dxfId="595" stopIfTrue="1">
      <formula>$F$11=97</formula>
    </cfRule>
  </conditionalFormatting>
  <conditionalFormatting sqref="F23">
    <cfRule type="expression" priority="57" dxfId="595" stopIfTrue="1">
      <formula>$F$27=50</formula>
    </cfRule>
    <cfRule type="expression" priority="58" dxfId="599" stopIfTrue="1">
      <formula>$E$23=35</formula>
    </cfRule>
  </conditionalFormatting>
  <conditionalFormatting sqref="F31">
    <cfRule type="expression" priority="59" dxfId="596" stopIfTrue="1">
      <formula>$F$27=50</formula>
    </cfRule>
    <cfRule type="expression" priority="60" dxfId="599" stopIfTrue="1">
      <formula>$E$31=36</formula>
    </cfRule>
  </conditionalFormatting>
  <conditionalFormatting sqref="F39">
    <cfRule type="expression" priority="61" dxfId="595" stopIfTrue="1">
      <formula>$F$43=51</formula>
    </cfRule>
    <cfRule type="expression" priority="62" dxfId="599" stopIfTrue="1">
      <formula>$E$39=37</formula>
    </cfRule>
  </conditionalFormatting>
  <conditionalFormatting sqref="F47">
    <cfRule type="expression" priority="63" dxfId="596" stopIfTrue="1">
      <formula>$F$43=51</formula>
    </cfRule>
    <cfRule type="expression" priority="64" dxfId="599" stopIfTrue="1">
      <formula>$E$47=38</formula>
    </cfRule>
  </conditionalFormatting>
  <conditionalFormatting sqref="F55">
    <cfRule type="expression" priority="65" dxfId="595" stopIfTrue="1">
      <formula>$F$59=52</formula>
    </cfRule>
    <cfRule type="expression" priority="66" dxfId="599" stopIfTrue="1">
      <formula>$E$55=39</formula>
    </cfRule>
  </conditionalFormatting>
  <conditionalFormatting sqref="F63">
    <cfRule type="expression" priority="67" dxfId="596" stopIfTrue="1">
      <formula>$F$59=52</formula>
    </cfRule>
    <cfRule type="expression" priority="68" dxfId="599" stopIfTrue="1">
      <formula>$E$63=40</formula>
    </cfRule>
  </conditionalFormatting>
  <conditionalFormatting sqref="F73">
    <cfRule type="expression" priority="69" dxfId="595" stopIfTrue="1">
      <formula>$F$77=53</formula>
    </cfRule>
    <cfRule type="expression" priority="70" dxfId="599" stopIfTrue="1">
      <formula>$E$73=41</formula>
    </cfRule>
  </conditionalFormatting>
  <conditionalFormatting sqref="F81">
    <cfRule type="expression" priority="71" dxfId="596" stopIfTrue="1">
      <formula>$F$77=53</formula>
    </cfRule>
    <cfRule type="expression" priority="72" dxfId="599" stopIfTrue="1">
      <formula>$E$81=42</formula>
    </cfRule>
  </conditionalFormatting>
  <conditionalFormatting sqref="F89">
    <cfRule type="expression" priority="73" dxfId="595" stopIfTrue="1">
      <formula>$F$93=54</formula>
    </cfRule>
    <cfRule type="expression" priority="74" dxfId="599" stopIfTrue="1">
      <formula>$E$89=43</formula>
    </cfRule>
  </conditionalFormatting>
  <conditionalFormatting sqref="F97">
    <cfRule type="expression" priority="75" dxfId="596" stopIfTrue="1">
      <formula>$F$93=54</formula>
    </cfRule>
    <cfRule type="expression" priority="76" dxfId="599" stopIfTrue="1">
      <formula>$E$97=44</formula>
    </cfRule>
  </conditionalFormatting>
  <conditionalFormatting sqref="F105">
    <cfRule type="expression" priority="77" dxfId="595" stopIfTrue="1">
      <formula>$F$109=55</formula>
    </cfRule>
    <cfRule type="expression" priority="78" dxfId="599" stopIfTrue="1">
      <formula>$E$105=45</formula>
    </cfRule>
  </conditionalFormatting>
  <conditionalFormatting sqref="F113">
    <cfRule type="expression" priority="79" dxfId="596" stopIfTrue="1">
      <formula>$F$109=55</formula>
    </cfRule>
    <cfRule type="expression" priority="80" dxfId="599" stopIfTrue="1">
      <formula>$E$113=46</formula>
    </cfRule>
  </conditionalFormatting>
  <conditionalFormatting sqref="F121">
    <cfRule type="expression" priority="81" dxfId="595" stopIfTrue="1">
      <formula>$F$125=56</formula>
    </cfRule>
    <cfRule type="expression" priority="82" dxfId="599" stopIfTrue="1">
      <formula>$E$121=47</formula>
    </cfRule>
  </conditionalFormatting>
  <conditionalFormatting sqref="F129">
    <cfRule type="expression" priority="83" dxfId="596" stopIfTrue="1">
      <formula>$F$125=56</formula>
    </cfRule>
    <cfRule type="expression" priority="84" dxfId="599" stopIfTrue="1">
      <formula>$E$129=48</formula>
    </cfRule>
  </conditionalFormatting>
  <printOptions horizontalCentered="1" verticalCentered="1"/>
  <pageMargins left="0" right="0" top="0" bottom="0.5905511811023623" header="0" footer="0"/>
  <pageSetup fitToHeight="0" horizontalDpi="300" verticalDpi="300" orientation="portrait" paperSize="9" scale="90" r:id="rId2"/>
  <rowBreaks count="1" manualBreakCount="1">
    <brk id="66" max="7" man="1"/>
  </rowBreaks>
  <drawing r:id="rId1"/>
</worksheet>
</file>

<file path=xl/worksheets/sheet9.xml><?xml version="1.0" encoding="utf-8"?>
<worksheet xmlns="http://schemas.openxmlformats.org/spreadsheetml/2006/main" xmlns:r="http://schemas.openxmlformats.org/officeDocument/2006/relationships">
  <sheetPr>
    <tabColor indexed="45"/>
  </sheetPr>
  <dimension ref="A1:AM110"/>
  <sheetViews>
    <sheetView showGridLines="0" view="pageBreakPreview" zoomScale="90" zoomScaleNormal="75" zoomScaleSheetLayoutView="90" zoomScalePageLayoutView="0" workbookViewId="0" topLeftCell="A1">
      <selection activeCell="A1" sqref="A1:Z1"/>
    </sheetView>
  </sheetViews>
  <sheetFormatPr defaultColWidth="8.75390625" defaultRowHeight="12" customHeight="1"/>
  <cols>
    <col min="1" max="1" width="5.75390625" style="76" customWidth="1"/>
    <col min="2" max="2" width="21.375" style="76" customWidth="1"/>
    <col min="3" max="24" width="3.25390625" style="76" customWidth="1"/>
    <col min="25" max="25" width="6.00390625" style="76" customWidth="1"/>
    <col min="26" max="26" width="7.25390625" style="76" customWidth="1"/>
    <col min="27" max="27" width="4.25390625" style="76" customWidth="1"/>
    <col min="28" max="30" width="7.75390625" style="76" customWidth="1"/>
    <col min="31" max="31" width="1.00390625" style="76" customWidth="1"/>
    <col min="32" max="34" width="7.75390625" style="76" customWidth="1"/>
    <col min="35" max="36" width="4.25390625" style="76" customWidth="1"/>
    <col min="37" max="42" width="7.75390625" style="76" customWidth="1"/>
    <col min="43" max="44" width="4.25390625" style="76" customWidth="1"/>
    <col min="45" max="47" width="7.75390625" style="76" customWidth="1"/>
    <col min="48" max="48" width="1.00390625" style="76" customWidth="1"/>
    <col min="49" max="51" width="7.75390625" style="76" customWidth="1"/>
    <col min="52" max="53" width="4.25390625" style="76" customWidth="1"/>
    <col min="54" max="59" width="7.75390625" style="76" customWidth="1"/>
    <col min="60" max="61" width="4.25390625" style="76" customWidth="1"/>
    <col min="62" max="64" width="7.75390625" style="76" customWidth="1"/>
    <col min="65" max="65" width="1.00390625" style="76" customWidth="1"/>
    <col min="66" max="68" width="7.75390625" style="76" customWidth="1"/>
    <col min="69" max="70" width="4.25390625" style="76" customWidth="1"/>
    <col min="71" max="73" width="7.75390625" style="76" customWidth="1"/>
    <col min="74" max="16384" width="8.75390625" style="76" customWidth="1"/>
  </cols>
  <sheetData>
    <row r="1" spans="1:39" s="69" customFormat="1" ht="19.5" customHeight="1">
      <c r="A1" s="207" t="s">
        <v>38</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E1" s="68"/>
      <c r="AF1" s="68"/>
      <c r="AG1" s="68"/>
      <c r="AH1" s="68"/>
      <c r="AI1" s="68"/>
      <c r="AJ1" s="68"/>
      <c r="AK1" s="68"/>
      <c r="AL1" s="68"/>
      <c r="AM1" s="68"/>
    </row>
    <row r="2" spans="1:39" s="69" customFormat="1" ht="20.25" customHeight="1">
      <c r="A2" s="70"/>
      <c r="B2" s="71"/>
      <c r="C2" s="71"/>
      <c r="E2" s="234" t="s">
        <v>254</v>
      </c>
      <c r="F2" s="234"/>
      <c r="G2" s="234"/>
      <c r="H2" s="234"/>
      <c r="I2" s="234"/>
      <c r="J2" s="234"/>
      <c r="K2" s="234"/>
      <c r="L2" s="234"/>
      <c r="M2" s="234"/>
      <c r="N2" s="234"/>
      <c r="O2" s="234"/>
      <c r="P2" s="234"/>
      <c r="Q2" s="234"/>
      <c r="R2" s="234"/>
      <c r="S2" s="68"/>
      <c r="T2" s="68"/>
      <c r="U2" s="184" t="s">
        <v>40</v>
      </c>
      <c r="V2" s="184"/>
      <c r="W2" s="184"/>
      <c r="X2" s="184"/>
      <c r="Y2" s="184"/>
      <c r="Z2" s="184"/>
      <c r="AE2" s="68"/>
      <c r="AF2" s="68"/>
      <c r="AG2" s="68"/>
      <c r="AH2" s="68"/>
      <c r="AI2" s="68"/>
      <c r="AJ2" s="68"/>
      <c r="AK2" s="68"/>
      <c r="AL2" s="68"/>
      <c r="AM2" s="68"/>
    </row>
    <row r="3" spans="1:39" s="69" customFormat="1" ht="15" customHeight="1">
      <c r="A3" s="68"/>
      <c r="B3" s="68"/>
      <c r="C3" s="68"/>
      <c r="D3" s="68"/>
      <c r="E3" s="68"/>
      <c r="F3" s="68"/>
      <c r="G3" s="68"/>
      <c r="H3" s="68"/>
      <c r="I3" s="68"/>
      <c r="J3" s="68"/>
      <c r="K3" s="68"/>
      <c r="L3" s="68"/>
      <c r="M3" s="68"/>
      <c r="N3" s="68"/>
      <c r="O3" s="68"/>
      <c r="P3" s="68"/>
      <c r="Q3" s="68"/>
      <c r="R3" s="68"/>
      <c r="S3" s="68"/>
      <c r="T3" s="68"/>
      <c r="U3" s="68"/>
      <c r="V3" s="68"/>
      <c r="W3" s="68"/>
      <c r="X3" s="68"/>
      <c r="Y3" s="73"/>
      <c r="Z3" s="73" t="s">
        <v>6</v>
      </c>
      <c r="AE3" s="68"/>
      <c r="AF3" s="68"/>
      <c r="AG3" s="68"/>
      <c r="AH3" s="68"/>
      <c r="AI3" s="68"/>
      <c r="AJ3" s="68"/>
      <c r="AK3" s="68"/>
      <c r="AL3" s="68"/>
      <c r="AM3" s="68"/>
    </row>
    <row r="4" spans="1:39" ht="15" customHeight="1">
      <c r="A4" s="74" t="s">
        <v>8</v>
      </c>
      <c r="B4" s="75"/>
      <c r="C4" s="75"/>
      <c r="D4" s="75"/>
      <c r="E4" s="75"/>
      <c r="F4" s="75"/>
      <c r="G4" s="75"/>
      <c r="H4" s="75"/>
      <c r="I4" s="75"/>
      <c r="J4" s="75"/>
      <c r="K4" s="75"/>
      <c r="L4" s="75"/>
      <c r="M4" s="75"/>
      <c r="N4" s="75"/>
      <c r="O4" s="75"/>
      <c r="P4" s="75"/>
      <c r="Q4" s="75"/>
      <c r="R4" s="75"/>
      <c r="S4" s="75"/>
      <c r="T4" s="75"/>
      <c r="U4" s="75"/>
      <c r="V4" s="75"/>
      <c r="W4" s="75"/>
      <c r="X4" s="75"/>
      <c r="Y4" s="75"/>
      <c r="Z4" s="75"/>
      <c r="AE4" s="68"/>
      <c r="AF4" s="68"/>
      <c r="AG4" s="68"/>
      <c r="AH4" s="68"/>
      <c r="AI4" s="68"/>
      <c r="AJ4" s="68"/>
      <c r="AK4" s="68"/>
      <c r="AL4" s="68"/>
      <c r="AM4" s="68"/>
    </row>
    <row r="5" spans="1:39" ht="13.5" customHeight="1">
      <c r="A5" s="77" t="s">
        <v>9</v>
      </c>
      <c r="B5" s="78" t="s">
        <v>10</v>
      </c>
      <c r="C5" s="222">
        <v>1</v>
      </c>
      <c r="D5" s="223"/>
      <c r="E5" s="223"/>
      <c r="F5" s="223"/>
      <c r="G5" s="224"/>
      <c r="H5" s="222">
        <v>12</v>
      </c>
      <c r="I5" s="223"/>
      <c r="J5" s="223"/>
      <c r="K5" s="223"/>
      <c r="L5" s="223"/>
      <c r="M5" s="222">
        <v>5</v>
      </c>
      <c r="N5" s="223"/>
      <c r="O5" s="223"/>
      <c r="P5" s="223"/>
      <c r="Q5" s="223"/>
      <c r="R5" s="222">
        <v>17</v>
      </c>
      <c r="S5" s="223"/>
      <c r="T5" s="223"/>
      <c r="U5" s="223"/>
      <c r="V5" s="223"/>
      <c r="W5" s="217" t="s">
        <v>11</v>
      </c>
      <c r="X5" s="218"/>
      <c r="Y5" s="79" t="s">
        <v>12</v>
      </c>
      <c r="Z5" s="79" t="s">
        <v>13</v>
      </c>
      <c r="AE5" s="68"/>
      <c r="AF5" s="68"/>
      <c r="AG5" s="68"/>
      <c r="AH5" s="68"/>
      <c r="AI5" s="68"/>
      <c r="AJ5" s="68"/>
      <c r="AK5" s="68"/>
      <c r="AL5" s="68"/>
      <c r="AM5" s="68"/>
    </row>
    <row r="6" spans="1:39" ht="13.5" customHeight="1">
      <c r="A6" s="212">
        <v>1</v>
      </c>
      <c r="B6" s="80" t="s">
        <v>255</v>
      </c>
      <c r="C6" s="203" t="s">
        <v>17</v>
      </c>
      <c r="D6" s="204"/>
      <c r="E6" s="204"/>
      <c r="F6" s="204"/>
      <c r="G6" s="225"/>
      <c r="H6" s="229" t="s">
        <v>257</v>
      </c>
      <c r="I6" s="194"/>
      <c r="J6" s="194"/>
      <c r="K6" s="194"/>
      <c r="L6" s="230"/>
      <c r="M6" s="198" t="s">
        <v>258</v>
      </c>
      <c r="N6" s="192"/>
      <c r="O6" s="192"/>
      <c r="P6" s="192"/>
      <c r="Q6" s="192"/>
      <c r="R6" s="198" t="s">
        <v>259</v>
      </c>
      <c r="S6" s="192"/>
      <c r="T6" s="192"/>
      <c r="U6" s="192"/>
      <c r="V6" s="192"/>
      <c r="W6" s="219" t="s">
        <v>260</v>
      </c>
      <c r="X6" s="220"/>
      <c r="Y6" s="221">
        <v>5</v>
      </c>
      <c r="Z6" s="231">
        <v>2</v>
      </c>
      <c r="AA6" s="82"/>
      <c r="AB6" s="82"/>
      <c r="AC6" s="82"/>
      <c r="AD6" s="68"/>
      <c r="AE6" s="68"/>
      <c r="AF6" s="68"/>
      <c r="AG6" s="68"/>
      <c r="AH6" s="68"/>
      <c r="AI6" s="68"/>
      <c r="AJ6" s="68"/>
      <c r="AK6" s="68"/>
      <c r="AL6" s="68"/>
      <c r="AM6" s="68"/>
    </row>
    <row r="7" spans="1:39" ht="13.5" customHeight="1">
      <c r="A7" s="197"/>
      <c r="B7" s="83" t="s">
        <v>92</v>
      </c>
      <c r="C7" s="205" t="s">
        <v>263</v>
      </c>
      <c r="D7" s="206"/>
      <c r="E7" s="206"/>
      <c r="F7" s="206"/>
      <c r="G7" s="226"/>
      <c r="H7" s="84" t="s">
        <v>264</v>
      </c>
      <c r="I7" s="85" t="s">
        <v>265</v>
      </c>
      <c r="J7" s="85" t="s">
        <v>266</v>
      </c>
      <c r="K7" s="85" t="s">
        <v>267</v>
      </c>
      <c r="L7" s="85" t="s">
        <v>24</v>
      </c>
      <c r="M7" s="84" t="s">
        <v>268</v>
      </c>
      <c r="N7" s="85" t="s">
        <v>269</v>
      </c>
      <c r="O7" s="85" t="s">
        <v>270</v>
      </c>
      <c r="P7" s="85" t="s">
        <v>271</v>
      </c>
      <c r="Q7" s="85" t="s">
        <v>22</v>
      </c>
      <c r="R7" s="86" t="s">
        <v>272</v>
      </c>
      <c r="S7" s="87" t="s">
        <v>273</v>
      </c>
      <c r="T7" s="87" t="s">
        <v>274</v>
      </c>
      <c r="U7" s="85" t="s">
        <v>273</v>
      </c>
      <c r="V7" s="87" t="s">
        <v>44</v>
      </c>
      <c r="W7" s="215"/>
      <c r="X7" s="216"/>
      <c r="Y7" s="211"/>
      <c r="Z7" s="209"/>
      <c r="AA7" s="88"/>
      <c r="AB7" s="88"/>
      <c r="AC7" s="88"/>
      <c r="AD7" s="69"/>
      <c r="AE7" s="68"/>
      <c r="AF7" s="68"/>
      <c r="AG7" s="68"/>
      <c r="AH7" s="68"/>
      <c r="AI7" s="68"/>
      <c r="AJ7" s="68"/>
      <c r="AK7" s="68"/>
      <c r="AL7" s="68"/>
      <c r="AM7" s="68"/>
    </row>
    <row r="8" spans="1:39" ht="13.5" customHeight="1">
      <c r="A8" s="196">
        <v>12</v>
      </c>
      <c r="B8" s="80" t="s">
        <v>261</v>
      </c>
      <c r="C8" s="198" t="s">
        <v>258</v>
      </c>
      <c r="D8" s="192"/>
      <c r="E8" s="192"/>
      <c r="F8" s="192"/>
      <c r="G8" s="199"/>
      <c r="H8" s="203" t="s">
        <v>17</v>
      </c>
      <c r="I8" s="204"/>
      <c r="J8" s="204"/>
      <c r="K8" s="204"/>
      <c r="L8" s="204"/>
      <c r="M8" s="198" t="s">
        <v>275</v>
      </c>
      <c r="N8" s="192"/>
      <c r="O8" s="192"/>
      <c r="P8" s="192"/>
      <c r="Q8" s="192"/>
      <c r="R8" s="227" t="s">
        <v>275</v>
      </c>
      <c r="S8" s="228"/>
      <c r="T8" s="228"/>
      <c r="U8" s="192"/>
      <c r="V8" s="228"/>
      <c r="W8" s="213" t="s">
        <v>276</v>
      </c>
      <c r="X8" s="214"/>
      <c r="Y8" s="210">
        <v>3</v>
      </c>
      <c r="Z8" s="208">
        <v>4</v>
      </c>
      <c r="AA8" s="233"/>
      <c r="AB8" s="233"/>
      <c r="AC8" s="89"/>
      <c r="AD8" s="69"/>
      <c r="AE8" s="68"/>
      <c r="AF8" s="68"/>
      <c r="AG8" s="68"/>
      <c r="AH8" s="68"/>
      <c r="AI8" s="68"/>
      <c r="AJ8" s="68"/>
      <c r="AK8" s="68"/>
      <c r="AL8" s="68"/>
      <c r="AM8" s="68"/>
    </row>
    <row r="9" spans="1:39" ht="13.5" customHeight="1">
      <c r="A9" s="197"/>
      <c r="B9" s="83" t="s">
        <v>49</v>
      </c>
      <c r="C9" s="84" t="s">
        <v>277</v>
      </c>
      <c r="D9" s="85" t="s">
        <v>278</v>
      </c>
      <c r="E9" s="85" t="s">
        <v>267</v>
      </c>
      <c r="F9" s="85" t="s">
        <v>266</v>
      </c>
      <c r="G9" s="90" t="s">
        <v>22</v>
      </c>
      <c r="H9" s="205" t="s">
        <v>263</v>
      </c>
      <c r="I9" s="206"/>
      <c r="J9" s="206"/>
      <c r="K9" s="206"/>
      <c r="L9" s="206"/>
      <c r="M9" s="84" t="s">
        <v>269</v>
      </c>
      <c r="N9" s="85" t="s">
        <v>279</v>
      </c>
      <c r="O9" s="85" t="s">
        <v>270</v>
      </c>
      <c r="P9" s="85" t="s">
        <v>280</v>
      </c>
      <c r="Q9" s="85" t="s">
        <v>44</v>
      </c>
      <c r="R9" s="84" t="s">
        <v>279</v>
      </c>
      <c r="S9" s="85" t="s">
        <v>274</v>
      </c>
      <c r="T9" s="85" t="s">
        <v>281</v>
      </c>
      <c r="U9" s="85" t="s">
        <v>266</v>
      </c>
      <c r="V9" s="85" t="s">
        <v>44</v>
      </c>
      <c r="W9" s="215"/>
      <c r="X9" s="216"/>
      <c r="Y9" s="211"/>
      <c r="Z9" s="209"/>
      <c r="AA9" s="232"/>
      <c r="AB9" s="232"/>
      <c r="AC9" s="91"/>
      <c r="AD9" s="69"/>
      <c r="AE9" s="68"/>
      <c r="AF9" s="68"/>
      <c r="AG9" s="68"/>
      <c r="AH9" s="68"/>
      <c r="AI9" s="68"/>
      <c r="AJ9" s="68"/>
      <c r="AK9" s="68"/>
      <c r="AL9" s="68"/>
      <c r="AM9" s="68"/>
    </row>
    <row r="10" spans="1:39" ht="13.5" customHeight="1">
      <c r="A10" s="196">
        <v>5</v>
      </c>
      <c r="B10" s="80" t="s">
        <v>262</v>
      </c>
      <c r="C10" s="198" t="s">
        <v>257</v>
      </c>
      <c r="D10" s="192"/>
      <c r="E10" s="192"/>
      <c r="F10" s="192"/>
      <c r="G10" s="199"/>
      <c r="H10" s="200" t="s">
        <v>259</v>
      </c>
      <c r="I10" s="201"/>
      <c r="J10" s="201"/>
      <c r="K10" s="201"/>
      <c r="L10" s="202"/>
      <c r="M10" s="203" t="s">
        <v>17</v>
      </c>
      <c r="N10" s="204"/>
      <c r="O10" s="204"/>
      <c r="P10" s="204"/>
      <c r="Q10" s="204"/>
      <c r="R10" s="227" t="s">
        <v>282</v>
      </c>
      <c r="S10" s="228"/>
      <c r="T10" s="228"/>
      <c r="U10" s="228"/>
      <c r="V10" s="228"/>
      <c r="W10" s="213" t="s">
        <v>283</v>
      </c>
      <c r="X10" s="214"/>
      <c r="Y10" s="210">
        <v>6</v>
      </c>
      <c r="Z10" s="208">
        <v>1</v>
      </c>
      <c r="AA10" s="232"/>
      <c r="AB10" s="232"/>
      <c r="AC10" s="91"/>
      <c r="AD10" s="69"/>
      <c r="AE10" s="68"/>
      <c r="AF10" s="68"/>
      <c r="AG10" s="68"/>
      <c r="AH10" s="68"/>
      <c r="AI10" s="68"/>
      <c r="AJ10" s="68"/>
      <c r="AK10" s="68"/>
      <c r="AL10" s="68"/>
      <c r="AM10" s="68"/>
    </row>
    <row r="11" spans="1:39" ht="13.5" customHeight="1">
      <c r="A11" s="197"/>
      <c r="B11" s="83" t="s">
        <v>46</v>
      </c>
      <c r="C11" s="84" t="s">
        <v>272</v>
      </c>
      <c r="D11" s="85" t="s">
        <v>284</v>
      </c>
      <c r="E11" s="85" t="s">
        <v>279</v>
      </c>
      <c r="F11" s="85" t="s">
        <v>285</v>
      </c>
      <c r="G11" s="90" t="s">
        <v>24</v>
      </c>
      <c r="H11" s="84" t="s">
        <v>284</v>
      </c>
      <c r="I11" s="85" t="s">
        <v>270</v>
      </c>
      <c r="J11" s="85" t="s">
        <v>279</v>
      </c>
      <c r="K11" s="85" t="s">
        <v>286</v>
      </c>
      <c r="L11" s="85" t="s">
        <v>44</v>
      </c>
      <c r="M11" s="205" t="s">
        <v>263</v>
      </c>
      <c r="N11" s="206"/>
      <c r="O11" s="206"/>
      <c r="P11" s="206"/>
      <c r="Q11" s="206"/>
      <c r="R11" s="84" t="s">
        <v>287</v>
      </c>
      <c r="S11" s="85" t="s">
        <v>273</v>
      </c>
      <c r="T11" s="85" t="s">
        <v>267</v>
      </c>
      <c r="U11" s="85" t="s">
        <v>44</v>
      </c>
      <c r="V11" s="85" t="s">
        <v>44</v>
      </c>
      <c r="W11" s="215"/>
      <c r="X11" s="216"/>
      <c r="Y11" s="211"/>
      <c r="Z11" s="209"/>
      <c r="AA11" s="232"/>
      <c r="AB11" s="232"/>
      <c r="AC11" s="91"/>
      <c r="AD11" s="69"/>
      <c r="AE11" s="68"/>
      <c r="AF11" s="68"/>
      <c r="AG11" s="68"/>
      <c r="AH11" s="68"/>
      <c r="AI11" s="68"/>
      <c r="AJ11" s="68"/>
      <c r="AK11" s="68"/>
      <c r="AL11" s="68"/>
      <c r="AM11" s="68"/>
    </row>
    <row r="12" spans="1:39" ht="13.5" customHeight="1">
      <c r="A12" s="196">
        <v>17</v>
      </c>
      <c r="B12" s="80" t="s">
        <v>256</v>
      </c>
      <c r="C12" s="198" t="s">
        <v>275</v>
      </c>
      <c r="D12" s="192"/>
      <c r="E12" s="192"/>
      <c r="F12" s="192"/>
      <c r="G12" s="199"/>
      <c r="H12" s="200" t="s">
        <v>259</v>
      </c>
      <c r="I12" s="201"/>
      <c r="J12" s="201"/>
      <c r="K12" s="201"/>
      <c r="L12" s="202"/>
      <c r="M12" s="198" t="s">
        <v>288</v>
      </c>
      <c r="N12" s="192"/>
      <c r="O12" s="192"/>
      <c r="P12" s="192"/>
      <c r="Q12" s="192"/>
      <c r="R12" s="203" t="s">
        <v>17</v>
      </c>
      <c r="S12" s="204"/>
      <c r="T12" s="204"/>
      <c r="U12" s="204"/>
      <c r="V12" s="204"/>
      <c r="W12" s="213" t="s">
        <v>289</v>
      </c>
      <c r="X12" s="214"/>
      <c r="Y12" s="210">
        <v>4</v>
      </c>
      <c r="Z12" s="208">
        <v>3</v>
      </c>
      <c r="AA12" s="232"/>
      <c r="AB12" s="232"/>
      <c r="AC12" s="91"/>
      <c r="AE12" s="68"/>
      <c r="AF12" s="68"/>
      <c r="AG12" s="68"/>
      <c r="AH12" s="68"/>
      <c r="AI12" s="68"/>
      <c r="AJ12" s="68"/>
      <c r="AK12" s="68"/>
      <c r="AL12" s="68"/>
      <c r="AM12" s="68"/>
    </row>
    <row r="13" spans="1:39" ht="13.5" customHeight="1">
      <c r="A13" s="197"/>
      <c r="B13" s="83" t="s">
        <v>57</v>
      </c>
      <c r="C13" s="84" t="s">
        <v>268</v>
      </c>
      <c r="D13" s="85" t="s">
        <v>290</v>
      </c>
      <c r="E13" s="85" t="s">
        <v>291</v>
      </c>
      <c r="F13" s="85" t="s">
        <v>290</v>
      </c>
      <c r="G13" s="90" t="s">
        <v>44</v>
      </c>
      <c r="H13" s="84" t="s">
        <v>270</v>
      </c>
      <c r="I13" s="85" t="s">
        <v>291</v>
      </c>
      <c r="J13" s="85" t="s">
        <v>292</v>
      </c>
      <c r="K13" s="85" t="s">
        <v>267</v>
      </c>
      <c r="L13" s="85" t="s">
        <v>44</v>
      </c>
      <c r="M13" s="84" t="s">
        <v>293</v>
      </c>
      <c r="N13" s="85" t="s">
        <v>290</v>
      </c>
      <c r="O13" s="85" t="s">
        <v>266</v>
      </c>
      <c r="P13" s="85" t="s">
        <v>44</v>
      </c>
      <c r="Q13" s="85" t="s">
        <v>44</v>
      </c>
      <c r="R13" s="205" t="s">
        <v>263</v>
      </c>
      <c r="S13" s="206"/>
      <c r="T13" s="206"/>
      <c r="U13" s="206"/>
      <c r="V13" s="206"/>
      <c r="W13" s="215"/>
      <c r="X13" s="216"/>
      <c r="Y13" s="211"/>
      <c r="Z13" s="209"/>
      <c r="AA13" s="232"/>
      <c r="AB13" s="232"/>
      <c r="AC13" s="91"/>
      <c r="AE13" s="68"/>
      <c r="AF13" s="68"/>
      <c r="AG13" s="68"/>
      <c r="AH13" s="68"/>
      <c r="AI13" s="68"/>
      <c r="AJ13" s="68"/>
      <c r="AK13" s="68"/>
      <c r="AL13" s="68"/>
      <c r="AM13" s="68"/>
    </row>
    <row r="14" spans="1:39" ht="13.5" customHeight="1">
      <c r="A14" s="103"/>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232"/>
      <c r="AB14" s="232"/>
      <c r="AC14" s="91"/>
      <c r="AE14" s="68"/>
      <c r="AF14" s="68"/>
      <c r="AG14" s="68"/>
      <c r="AH14" s="68"/>
      <c r="AI14" s="68"/>
      <c r="AJ14" s="68"/>
      <c r="AK14" s="68"/>
      <c r="AL14" s="68"/>
      <c r="AM14" s="68"/>
    </row>
    <row r="15" spans="1:39" ht="15" customHeight="1">
      <c r="A15" s="74" t="s">
        <v>28</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232"/>
      <c r="AB15" s="232"/>
      <c r="AC15" s="91"/>
      <c r="AE15" s="68"/>
      <c r="AF15" s="68"/>
      <c r="AG15" s="68"/>
      <c r="AH15" s="68"/>
      <c r="AI15" s="68"/>
      <c r="AJ15" s="68"/>
      <c r="AK15" s="68"/>
      <c r="AL15" s="68"/>
      <c r="AM15" s="68"/>
    </row>
    <row r="16" spans="1:39" ht="13.5" customHeight="1">
      <c r="A16" s="77" t="s">
        <v>9</v>
      </c>
      <c r="B16" s="78" t="s">
        <v>10</v>
      </c>
      <c r="C16" s="222">
        <v>2</v>
      </c>
      <c r="D16" s="223"/>
      <c r="E16" s="223"/>
      <c r="F16" s="223"/>
      <c r="G16" s="224"/>
      <c r="H16" s="222">
        <v>9</v>
      </c>
      <c r="I16" s="223"/>
      <c r="J16" s="223"/>
      <c r="K16" s="223"/>
      <c r="L16" s="223"/>
      <c r="M16" s="222">
        <v>8</v>
      </c>
      <c r="N16" s="223"/>
      <c r="O16" s="223"/>
      <c r="P16" s="223"/>
      <c r="Q16" s="223"/>
      <c r="R16" s="222">
        <v>14</v>
      </c>
      <c r="S16" s="223"/>
      <c r="T16" s="223"/>
      <c r="U16" s="223"/>
      <c r="V16" s="223"/>
      <c r="W16" s="217" t="s">
        <v>11</v>
      </c>
      <c r="X16" s="218"/>
      <c r="Y16" s="79" t="s">
        <v>12</v>
      </c>
      <c r="Z16" s="79" t="s">
        <v>13</v>
      </c>
      <c r="AA16" s="232"/>
      <c r="AB16" s="232"/>
      <c r="AC16" s="91"/>
      <c r="AE16" s="68"/>
      <c r="AF16" s="68"/>
      <c r="AG16" s="68"/>
      <c r="AH16" s="68"/>
      <c r="AI16" s="68"/>
      <c r="AJ16" s="68"/>
      <c r="AK16" s="68"/>
      <c r="AL16" s="68"/>
      <c r="AM16" s="68"/>
    </row>
    <row r="17" spans="1:39" ht="13.5" customHeight="1">
      <c r="A17" s="212">
        <v>2</v>
      </c>
      <c r="B17" s="80" t="s">
        <v>294</v>
      </c>
      <c r="C17" s="203" t="s">
        <v>17</v>
      </c>
      <c r="D17" s="204"/>
      <c r="E17" s="204"/>
      <c r="F17" s="204"/>
      <c r="G17" s="225"/>
      <c r="H17" s="229" t="s">
        <v>257</v>
      </c>
      <c r="I17" s="194"/>
      <c r="J17" s="194"/>
      <c r="K17" s="194"/>
      <c r="L17" s="230"/>
      <c r="M17" s="198" t="s">
        <v>258</v>
      </c>
      <c r="N17" s="192"/>
      <c r="O17" s="192"/>
      <c r="P17" s="192"/>
      <c r="Q17" s="192"/>
      <c r="R17" s="198" t="s">
        <v>258</v>
      </c>
      <c r="S17" s="192"/>
      <c r="T17" s="192"/>
      <c r="U17" s="192"/>
      <c r="V17" s="192"/>
      <c r="W17" s="219" t="s">
        <v>295</v>
      </c>
      <c r="X17" s="220"/>
      <c r="Y17" s="221">
        <v>4</v>
      </c>
      <c r="Z17" s="231">
        <v>3</v>
      </c>
      <c r="AA17" s="232"/>
      <c r="AB17" s="232"/>
      <c r="AC17" s="91"/>
      <c r="AE17" s="68"/>
      <c r="AF17" s="68"/>
      <c r="AG17" s="68"/>
      <c r="AH17" s="68"/>
      <c r="AI17" s="68"/>
      <c r="AJ17" s="68"/>
      <c r="AK17" s="68"/>
      <c r="AL17" s="68"/>
      <c r="AM17" s="68"/>
    </row>
    <row r="18" spans="1:39" ht="13.5" customHeight="1">
      <c r="A18" s="197"/>
      <c r="B18" s="83" t="s">
        <v>101</v>
      </c>
      <c r="C18" s="205" t="s">
        <v>263</v>
      </c>
      <c r="D18" s="206"/>
      <c r="E18" s="206"/>
      <c r="F18" s="206"/>
      <c r="G18" s="226"/>
      <c r="H18" s="84" t="s">
        <v>292</v>
      </c>
      <c r="I18" s="85" t="s">
        <v>281</v>
      </c>
      <c r="J18" s="85" t="s">
        <v>269</v>
      </c>
      <c r="K18" s="85" t="s">
        <v>270</v>
      </c>
      <c r="L18" s="85" t="s">
        <v>20</v>
      </c>
      <c r="M18" s="84" t="s">
        <v>269</v>
      </c>
      <c r="N18" s="85" t="s">
        <v>266</v>
      </c>
      <c r="O18" s="85" t="s">
        <v>273</v>
      </c>
      <c r="P18" s="85" t="s">
        <v>267</v>
      </c>
      <c r="Q18" s="85" t="s">
        <v>21</v>
      </c>
      <c r="R18" s="86" t="s">
        <v>290</v>
      </c>
      <c r="S18" s="87" t="s">
        <v>292</v>
      </c>
      <c r="T18" s="87" t="s">
        <v>281</v>
      </c>
      <c r="U18" s="85" t="s">
        <v>284</v>
      </c>
      <c r="V18" s="87" t="s">
        <v>14</v>
      </c>
      <c r="W18" s="215"/>
      <c r="X18" s="216"/>
      <c r="Y18" s="211"/>
      <c r="Z18" s="209"/>
      <c r="AA18" s="232"/>
      <c r="AB18" s="232"/>
      <c r="AC18" s="91"/>
      <c r="AE18" s="68"/>
      <c r="AF18" s="68"/>
      <c r="AG18" s="68"/>
      <c r="AH18" s="68"/>
      <c r="AI18" s="68"/>
      <c r="AJ18" s="68"/>
      <c r="AK18" s="68"/>
      <c r="AL18" s="68"/>
      <c r="AM18" s="68"/>
    </row>
    <row r="19" spans="1:39" ht="13.5" customHeight="1">
      <c r="A19" s="196">
        <v>9</v>
      </c>
      <c r="B19" s="80" t="s">
        <v>255</v>
      </c>
      <c r="C19" s="198" t="s">
        <v>258</v>
      </c>
      <c r="D19" s="192"/>
      <c r="E19" s="192"/>
      <c r="F19" s="192"/>
      <c r="G19" s="199"/>
      <c r="H19" s="203" t="s">
        <v>17</v>
      </c>
      <c r="I19" s="204"/>
      <c r="J19" s="204"/>
      <c r="K19" s="204"/>
      <c r="L19" s="204"/>
      <c r="M19" s="198" t="s">
        <v>288</v>
      </c>
      <c r="N19" s="192"/>
      <c r="O19" s="192"/>
      <c r="P19" s="192"/>
      <c r="Q19" s="192"/>
      <c r="R19" s="227" t="s">
        <v>275</v>
      </c>
      <c r="S19" s="228"/>
      <c r="T19" s="228"/>
      <c r="U19" s="192"/>
      <c r="V19" s="228"/>
      <c r="W19" s="213" t="s">
        <v>297</v>
      </c>
      <c r="X19" s="214"/>
      <c r="Y19" s="210">
        <v>3</v>
      </c>
      <c r="Z19" s="208">
        <v>4</v>
      </c>
      <c r="AA19" s="232"/>
      <c r="AB19" s="232"/>
      <c r="AC19" s="91"/>
      <c r="AE19" s="68"/>
      <c r="AF19" s="68"/>
      <c r="AG19" s="68"/>
      <c r="AH19" s="68"/>
      <c r="AI19" s="68"/>
      <c r="AJ19" s="68"/>
      <c r="AK19" s="68"/>
      <c r="AL19" s="68"/>
      <c r="AM19" s="68"/>
    </row>
    <row r="20" spans="1:39" ht="13.5" customHeight="1">
      <c r="A20" s="197"/>
      <c r="B20" s="83" t="s">
        <v>127</v>
      </c>
      <c r="C20" s="84" t="s">
        <v>281</v>
      </c>
      <c r="D20" s="85" t="s">
        <v>292</v>
      </c>
      <c r="E20" s="85" t="s">
        <v>284</v>
      </c>
      <c r="F20" s="85" t="s">
        <v>279</v>
      </c>
      <c r="G20" s="90" t="s">
        <v>19</v>
      </c>
      <c r="H20" s="205" t="s">
        <v>263</v>
      </c>
      <c r="I20" s="206"/>
      <c r="J20" s="206"/>
      <c r="K20" s="206"/>
      <c r="L20" s="206"/>
      <c r="M20" s="84" t="s">
        <v>290</v>
      </c>
      <c r="N20" s="85" t="s">
        <v>269</v>
      </c>
      <c r="O20" s="85" t="s">
        <v>290</v>
      </c>
      <c r="P20" s="85" t="s">
        <v>44</v>
      </c>
      <c r="Q20" s="85" t="s">
        <v>44</v>
      </c>
      <c r="R20" s="84" t="s">
        <v>298</v>
      </c>
      <c r="S20" s="85" t="s">
        <v>269</v>
      </c>
      <c r="T20" s="85" t="s">
        <v>279</v>
      </c>
      <c r="U20" s="85" t="s">
        <v>281</v>
      </c>
      <c r="V20" s="85" t="s">
        <v>44</v>
      </c>
      <c r="W20" s="215"/>
      <c r="X20" s="216"/>
      <c r="Y20" s="211"/>
      <c r="Z20" s="209"/>
      <c r="AA20" s="232"/>
      <c r="AB20" s="232"/>
      <c r="AC20" s="91"/>
      <c r="AE20" s="68"/>
      <c r="AF20" s="68"/>
      <c r="AG20" s="68"/>
      <c r="AH20" s="68"/>
      <c r="AI20" s="68"/>
      <c r="AJ20" s="68"/>
      <c r="AK20" s="68"/>
      <c r="AL20" s="68"/>
      <c r="AM20" s="68"/>
    </row>
    <row r="21" spans="1:39" ht="13.5" customHeight="1">
      <c r="A21" s="196">
        <v>8</v>
      </c>
      <c r="B21" s="80" t="s">
        <v>296</v>
      </c>
      <c r="C21" s="198" t="s">
        <v>257</v>
      </c>
      <c r="D21" s="192"/>
      <c r="E21" s="192"/>
      <c r="F21" s="192"/>
      <c r="G21" s="199"/>
      <c r="H21" s="200" t="s">
        <v>282</v>
      </c>
      <c r="I21" s="201"/>
      <c r="J21" s="201"/>
      <c r="K21" s="201"/>
      <c r="L21" s="202"/>
      <c r="M21" s="203" t="s">
        <v>17</v>
      </c>
      <c r="N21" s="204"/>
      <c r="O21" s="204"/>
      <c r="P21" s="204"/>
      <c r="Q21" s="204"/>
      <c r="R21" s="227" t="s">
        <v>259</v>
      </c>
      <c r="S21" s="228"/>
      <c r="T21" s="228"/>
      <c r="U21" s="228"/>
      <c r="V21" s="228"/>
      <c r="W21" s="213" t="s">
        <v>283</v>
      </c>
      <c r="X21" s="214"/>
      <c r="Y21" s="210">
        <v>6</v>
      </c>
      <c r="Z21" s="208">
        <v>1</v>
      </c>
      <c r="AA21" s="232"/>
      <c r="AB21" s="232"/>
      <c r="AC21" s="91"/>
      <c r="AE21" s="68"/>
      <c r="AF21" s="68"/>
      <c r="AG21" s="68"/>
      <c r="AH21" s="68"/>
      <c r="AI21" s="68"/>
      <c r="AJ21" s="68"/>
      <c r="AK21" s="68"/>
      <c r="AL21" s="68"/>
      <c r="AM21" s="68"/>
    </row>
    <row r="22" spans="1:39" ht="13.5" customHeight="1">
      <c r="A22" s="197"/>
      <c r="B22" s="83" t="s">
        <v>106</v>
      </c>
      <c r="C22" s="84" t="s">
        <v>284</v>
      </c>
      <c r="D22" s="85" t="s">
        <v>267</v>
      </c>
      <c r="E22" s="85" t="s">
        <v>290</v>
      </c>
      <c r="F22" s="85" t="s">
        <v>266</v>
      </c>
      <c r="G22" s="90" t="s">
        <v>15</v>
      </c>
      <c r="H22" s="84" t="s">
        <v>273</v>
      </c>
      <c r="I22" s="85" t="s">
        <v>284</v>
      </c>
      <c r="J22" s="85" t="s">
        <v>273</v>
      </c>
      <c r="K22" s="85" t="s">
        <v>44</v>
      </c>
      <c r="L22" s="85" t="s">
        <v>44</v>
      </c>
      <c r="M22" s="205" t="s">
        <v>263</v>
      </c>
      <c r="N22" s="206"/>
      <c r="O22" s="206"/>
      <c r="P22" s="206"/>
      <c r="Q22" s="206"/>
      <c r="R22" s="84" t="s">
        <v>299</v>
      </c>
      <c r="S22" s="85" t="s">
        <v>274</v>
      </c>
      <c r="T22" s="85" t="s">
        <v>273</v>
      </c>
      <c r="U22" s="85" t="s">
        <v>285</v>
      </c>
      <c r="V22" s="85" t="s">
        <v>44</v>
      </c>
      <c r="W22" s="215"/>
      <c r="X22" s="216"/>
      <c r="Y22" s="211"/>
      <c r="Z22" s="209"/>
      <c r="AA22" s="232"/>
      <c r="AB22" s="232"/>
      <c r="AC22" s="91"/>
      <c r="AE22" s="68"/>
      <c r="AF22" s="68"/>
      <c r="AG22" s="68"/>
      <c r="AH22" s="68"/>
      <c r="AI22" s="68"/>
      <c r="AJ22" s="68"/>
      <c r="AK22" s="68"/>
      <c r="AL22" s="68"/>
      <c r="AM22" s="68"/>
    </row>
    <row r="23" spans="1:39" ht="13.5" customHeight="1">
      <c r="A23" s="196">
        <v>14</v>
      </c>
      <c r="B23" s="80" t="s">
        <v>261</v>
      </c>
      <c r="C23" s="198" t="s">
        <v>257</v>
      </c>
      <c r="D23" s="192"/>
      <c r="E23" s="192"/>
      <c r="F23" s="192"/>
      <c r="G23" s="199"/>
      <c r="H23" s="200" t="s">
        <v>259</v>
      </c>
      <c r="I23" s="201"/>
      <c r="J23" s="201"/>
      <c r="K23" s="201"/>
      <c r="L23" s="202"/>
      <c r="M23" s="198" t="s">
        <v>275</v>
      </c>
      <c r="N23" s="192"/>
      <c r="O23" s="192"/>
      <c r="P23" s="192"/>
      <c r="Q23" s="192"/>
      <c r="R23" s="203" t="s">
        <v>17</v>
      </c>
      <c r="S23" s="204"/>
      <c r="T23" s="204"/>
      <c r="U23" s="204"/>
      <c r="V23" s="204"/>
      <c r="W23" s="213" t="s">
        <v>300</v>
      </c>
      <c r="X23" s="214"/>
      <c r="Y23" s="210">
        <v>5</v>
      </c>
      <c r="Z23" s="208">
        <v>2</v>
      </c>
      <c r="AA23" s="232"/>
      <c r="AB23" s="232"/>
      <c r="AC23" s="91"/>
      <c r="AE23" s="68"/>
      <c r="AF23" s="68"/>
      <c r="AG23" s="68"/>
      <c r="AH23" s="68"/>
      <c r="AI23" s="68"/>
      <c r="AJ23" s="68"/>
      <c r="AK23" s="68"/>
      <c r="AL23" s="68"/>
      <c r="AM23" s="68"/>
    </row>
    <row r="24" spans="1:39" ht="13.5" customHeight="1">
      <c r="A24" s="197"/>
      <c r="B24" s="83" t="s">
        <v>114</v>
      </c>
      <c r="C24" s="84" t="s">
        <v>273</v>
      </c>
      <c r="D24" s="85" t="s">
        <v>281</v>
      </c>
      <c r="E24" s="85" t="s">
        <v>292</v>
      </c>
      <c r="F24" s="85" t="s">
        <v>269</v>
      </c>
      <c r="G24" s="90" t="s">
        <v>33</v>
      </c>
      <c r="H24" s="84" t="s">
        <v>301</v>
      </c>
      <c r="I24" s="85" t="s">
        <v>284</v>
      </c>
      <c r="J24" s="85" t="s">
        <v>270</v>
      </c>
      <c r="K24" s="85" t="s">
        <v>292</v>
      </c>
      <c r="L24" s="85" t="s">
        <v>44</v>
      </c>
      <c r="M24" s="84" t="s">
        <v>302</v>
      </c>
      <c r="N24" s="85" t="s">
        <v>291</v>
      </c>
      <c r="O24" s="85" t="s">
        <v>290</v>
      </c>
      <c r="P24" s="85" t="s">
        <v>271</v>
      </c>
      <c r="Q24" s="85" t="s">
        <v>44</v>
      </c>
      <c r="R24" s="205" t="s">
        <v>263</v>
      </c>
      <c r="S24" s="206"/>
      <c r="T24" s="206"/>
      <c r="U24" s="206"/>
      <c r="V24" s="206"/>
      <c r="W24" s="215"/>
      <c r="X24" s="216"/>
      <c r="Y24" s="211"/>
      <c r="Z24" s="209"/>
      <c r="AA24" s="232"/>
      <c r="AB24" s="232"/>
      <c r="AC24" s="91"/>
      <c r="AE24" s="68"/>
      <c r="AF24" s="68"/>
      <c r="AG24" s="68"/>
      <c r="AH24" s="68"/>
      <c r="AI24" s="68"/>
      <c r="AJ24" s="68"/>
      <c r="AK24" s="68"/>
      <c r="AL24" s="68"/>
      <c r="AM24" s="68"/>
    </row>
    <row r="25" spans="1:39" ht="13.5" customHeight="1">
      <c r="A25" s="106"/>
      <c r="B25" s="107"/>
      <c r="C25" s="108"/>
      <c r="D25" s="108"/>
      <c r="E25" s="108"/>
      <c r="F25" s="108"/>
      <c r="G25" s="108"/>
      <c r="H25" s="108"/>
      <c r="I25" s="108"/>
      <c r="J25" s="108"/>
      <c r="K25" s="108"/>
      <c r="L25" s="108"/>
      <c r="M25" s="108"/>
      <c r="N25" s="108"/>
      <c r="O25" s="108"/>
      <c r="P25" s="108"/>
      <c r="Q25" s="108"/>
      <c r="R25" s="108"/>
      <c r="S25" s="108"/>
      <c r="T25" s="108"/>
      <c r="U25" s="108"/>
      <c r="V25" s="108"/>
      <c r="W25" s="105"/>
      <c r="X25" s="105"/>
      <c r="Y25" s="105"/>
      <c r="Z25" s="105"/>
      <c r="AA25" s="232"/>
      <c r="AB25" s="232"/>
      <c r="AC25" s="91"/>
      <c r="AE25" s="68"/>
      <c r="AF25" s="68"/>
      <c r="AG25" s="68"/>
      <c r="AH25" s="68"/>
      <c r="AI25" s="68"/>
      <c r="AJ25" s="68"/>
      <c r="AK25" s="68"/>
      <c r="AL25" s="68"/>
      <c r="AM25" s="68"/>
    </row>
    <row r="26" spans="1:39" ht="15" customHeight="1">
      <c r="A26" s="74" t="s">
        <v>32</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232"/>
      <c r="AB26" s="232"/>
      <c r="AC26" s="91"/>
      <c r="AE26" s="68"/>
      <c r="AF26" s="68"/>
      <c r="AG26" s="68"/>
      <c r="AH26" s="68"/>
      <c r="AI26" s="68"/>
      <c r="AJ26" s="68"/>
      <c r="AK26" s="68"/>
      <c r="AL26" s="68"/>
      <c r="AM26" s="68"/>
    </row>
    <row r="27" spans="1:39" ht="13.5" customHeight="1">
      <c r="A27" s="77" t="s">
        <v>9</v>
      </c>
      <c r="B27" s="78" t="s">
        <v>10</v>
      </c>
      <c r="C27" s="222">
        <v>3</v>
      </c>
      <c r="D27" s="223"/>
      <c r="E27" s="223"/>
      <c r="F27" s="223"/>
      <c r="G27" s="224"/>
      <c r="H27" s="222">
        <v>10</v>
      </c>
      <c r="I27" s="223"/>
      <c r="J27" s="223"/>
      <c r="K27" s="223"/>
      <c r="L27" s="223"/>
      <c r="M27" s="222">
        <v>7</v>
      </c>
      <c r="N27" s="223"/>
      <c r="O27" s="223"/>
      <c r="P27" s="223"/>
      <c r="Q27" s="223"/>
      <c r="R27" s="222">
        <v>25</v>
      </c>
      <c r="S27" s="223"/>
      <c r="T27" s="223"/>
      <c r="U27" s="223"/>
      <c r="V27" s="223"/>
      <c r="W27" s="217" t="s">
        <v>11</v>
      </c>
      <c r="X27" s="218"/>
      <c r="Y27" s="79" t="s">
        <v>12</v>
      </c>
      <c r="Z27" s="79" t="s">
        <v>13</v>
      </c>
      <c r="AA27" s="232"/>
      <c r="AB27" s="232"/>
      <c r="AC27" s="91"/>
      <c r="AE27" s="68"/>
      <c r="AF27" s="68"/>
      <c r="AG27" s="68"/>
      <c r="AH27" s="68"/>
      <c r="AI27" s="68"/>
      <c r="AJ27" s="68"/>
      <c r="AK27" s="68"/>
      <c r="AL27" s="68"/>
      <c r="AM27" s="68"/>
    </row>
    <row r="28" spans="1:39" ht="13.5" customHeight="1">
      <c r="A28" s="212">
        <v>3</v>
      </c>
      <c r="B28" s="80" t="s">
        <v>303</v>
      </c>
      <c r="C28" s="203" t="s">
        <v>17</v>
      </c>
      <c r="D28" s="204"/>
      <c r="E28" s="204"/>
      <c r="F28" s="204"/>
      <c r="G28" s="225"/>
      <c r="H28" s="198" t="s">
        <v>259</v>
      </c>
      <c r="I28" s="192"/>
      <c r="J28" s="192"/>
      <c r="K28" s="192"/>
      <c r="L28" s="192"/>
      <c r="M28" s="198" t="s">
        <v>282</v>
      </c>
      <c r="N28" s="192"/>
      <c r="O28" s="192"/>
      <c r="P28" s="192"/>
      <c r="Q28" s="192"/>
      <c r="R28" s="198" t="s">
        <v>259</v>
      </c>
      <c r="S28" s="192"/>
      <c r="T28" s="192"/>
      <c r="U28" s="192"/>
      <c r="V28" s="192"/>
      <c r="W28" s="219" t="s">
        <v>306</v>
      </c>
      <c r="X28" s="220"/>
      <c r="Y28" s="221">
        <v>6</v>
      </c>
      <c r="Z28" s="231">
        <v>1</v>
      </c>
      <c r="AA28" s="232"/>
      <c r="AB28" s="232"/>
      <c r="AC28" s="91"/>
      <c r="AE28" s="68"/>
      <c r="AF28" s="68"/>
      <c r="AG28" s="68"/>
      <c r="AH28" s="68"/>
      <c r="AI28" s="68"/>
      <c r="AJ28" s="68"/>
      <c r="AK28" s="68"/>
      <c r="AL28" s="68"/>
      <c r="AM28" s="68"/>
    </row>
    <row r="29" spans="1:39" ht="13.5" customHeight="1">
      <c r="A29" s="197"/>
      <c r="B29" s="83" t="s">
        <v>97</v>
      </c>
      <c r="C29" s="205" t="s">
        <v>263</v>
      </c>
      <c r="D29" s="206"/>
      <c r="E29" s="206"/>
      <c r="F29" s="206"/>
      <c r="G29" s="226"/>
      <c r="H29" s="84" t="s">
        <v>284</v>
      </c>
      <c r="I29" s="85" t="s">
        <v>286</v>
      </c>
      <c r="J29" s="85" t="s">
        <v>279</v>
      </c>
      <c r="K29" s="85" t="s">
        <v>278</v>
      </c>
      <c r="L29" s="85" t="s">
        <v>44</v>
      </c>
      <c r="M29" s="84" t="s">
        <v>273</v>
      </c>
      <c r="N29" s="85" t="s">
        <v>274</v>
      </c>
      <c r="O29" s="85" t="s">
        <v>270</v>
      </c>
      <c r="P29" s="85" t="s">
        <v>44</v>
      </c>
      <c r="Q29" s="85" t="s">
        <v>44</v>
      </c>
      <c r="R29" s="86" t="s">
        <v>268</v>
      </c>
      <c r="S29" s="87" t="s">
        <v>264</v>
      </c>
      <c r="T29" s="87" t="s">
        <v>266</v>
      </c>
      <c r="U29" s="85" t="s">
        <v>284</v>
      </c>
      <c r="V29" s="87" t="s">
        <v>44</v>
      </c>
      <c r="W29" s="215"/>
      <c r="X29" s="216"/>
      <c r="Y29" s="211"/>
      <c r="Z29" s="209"/>
      <c r="AA29" s="232"/>
      <c r="AB29" s="232"/>
      <c r="AC29" s="91"/>
      <c r="AE29" s="68"/>
      <c r="AF29" s="68"/>
      <c r="AG29" s="68"/>
      <c r="AH29" s="68"/>
      <c r="AI29" s="68"/>
      <c r="AJ29" s="68"/>
      <c r="AK29" s="68"/>
      <c r="AL29" s="68"/>
      <c r="AM29" s="68"/>
    </row>
    <row r="30" spans="1:39" ht="13.5" customHeight="1">
      <c r="A30" s="196">
        <v>10</v>
      </c>
      <c r="B30" s="80" t="s">
        <v>261</v>
      </c>
      <c r="C30" s="198" t="s">
        <v>275</v>
      </c>
      <c r="D30" s="192"/>
      <c r="E30" s="192"/>
      <c r="F30" s="192"/>
      <c r="G30" s="199"/>
      <c r="H30" s="203" t="s">
        <v>17</v>
      </c>
      <c r="I30" s="204"/>
      <c r="J30" s="204"/>
      <c r="K30" s="204"/>
      <c r="L30" s="204"/>
      <c r="M30" s="198" t="s">
        <v>258</v>
      </c>
      <c r="N30" s="192"/>
      <c r="O30" s="192"/>
      <c r="P30" s="192"/>
      <c r="Q30" s="192"/>
      <c r="R30" s="227" t="s">
        <v>257</v>
      </c>
      <c r="S30" s="228"/>
      <c r="T30" s="228"/>
      <c r="U30" s="192"/>
      <c r="V30" s="228"/>
      <c r="W30" s="213" t="s">
        <v>308</v>
      </c>
      <c r="X30" s="214"/>
      <c r="Y30" s="210">
        <v>4</v>
      </c>
      <c r="Z30" s="208">
        <v>3</v>
      </c>
      <c r="AA30" s="232"/>
      <c r="AB30" s="232"/>
      <c r="AC30" s="91"/>
      <c r="AE30" s="68"/>
      <c r="AF30" s="68"/>
      <c r="AG30" s="68"/>
      <c r="AH30" s="68"/>
      <c r="AI30" s="68"/>
      <c r="AJ30" s="68"/>
      <c r="AK30" s="68"/>
      <c r="AL30" s="68"/>
      <c r="AM30" s="68"/>
    </row>
    <row r="31" spans="1:39" ht="13.5" customHeight="1">
      <c r="A31" s="197"/>
      <c r="B31" s="83" t="s">
        <v>112</v>
      </c>
      <c r="C31" s="84" t="s">
        <v>269</v>
      </c>
      <c r="D31" s="85" t="s">
        <v>280</v>
      </c>
      <c r="E31" s="85" t="s">
        <v>270</v>
      </c>
      <c r="F31" s="85" t="s">
        <v>265</v>
      </c>
      <c r="G31" s="90" t="s">
        <v>44</v>
      </c>
      <c r="H31" s="205" t="s">
        <v>263</v>
      </c>
      <c r="I31" s="206"/>
      <c r="J31" s="206"/>
      <c r="K31" s="206"/>
      <c r="L31" s="206"/>
      <c r="M31" s="84" t="s">
        <v>298</v>
      </c>
      <c r="N31" s="85" t="s">
        <v>290</v>
      </c>
      <c r="O31" s="85" t="s">
        <v>292</v>
      </c>
      <c r="P31" s="85" t="s">
        <v>279</v>
      </c>
      <c r="Q31" s="85" t="s">
        <v>18</v>
      </c>
      <c r="R31" s="84" t="s">
        <v>284</v>
      </c>
      <c r="S31" s="85" t="s">
        <v>284</v>
      </c>
      <c r="T31" s="85" t="s">
        <v>281</v>
      </c>
      <c r="U31" s="85" t="s">
        <v>272</v>
      </c>
      <c r="V31" s="85" t="s">
        <v>29</v>
      </c>
      <c r="W31" s="215"/>
      <c r="X31" s="216"/>
      <c r="Y31" s="211"/>
      <c r="Z31" s="209"/>
      <c r="AA31" s="232"/>
      <c r="AB31" s="232"/>
      <c r="AC31" s="91"/>
      <c r="AE31" s="68"/>
      <c r="AF31" s="68"/>
      <c r="AG31" s="68"/>
      <c r="AH31" s="68"/>
      <c r="AI31" s="68"/>
      <c r="AJ31" s="68"/>
      <c r="AK31" s="68"/>
      <c r="AL31" s="68"/>
      <c r="AM31" s="68"/>
    </row>
    <row r="32" spans="1:39" ht="13.5" customHeight="1">
      <c r="A32" s="196">
        <v>7</v>
      </c>
      <c r="B32" s="80" t="s">
        <v>307</v>
      </c>
      <c r="C32" s="198" t="s">
        <v>288</v>
      </c>
      <c r="D32" s="192"/>
      <c r="E32" s="192"/>
      <c r="F32" s="192"/>
      <c r="G32" s="199"/>
      <c r="H32" s="198" t="s">
        <v>257</v>
      </c>
      <c r="I32" s="192"/>
      <c r="J32" s="192"/>
      <c r="K32" s="192"/>
      <c r="L32" s="192"/>
      <c r="M32" s="203" t="s">
        <v>17</v>
      </c>
      <c r="N32" s="204"/>
      <c r="O32" s="204"/>
      <c r="P32" s="204"/>
      <c r="Q32" s="204"/>
      <c r="R32" s="227" t="s">
        <v>259</v>
      </c>
      <c r="S32" s="228"/>
      <c r="T32" s="228"/>
      <c r="U32" s="228"/>
      <c r="V32" s="228"/>
      <c r="W32" s="213" t="s">
        <v>309</v>
      </c>
      <c r="X32" s="214"/>
      <c r="Y32" s="210">
        <v>5</v>
      </c>
      <c r="Z32" s="208">
        <v>2</v>
      </c>
      <c r="AA32" s="232"/>
      <c r="AB32" s="232"/>
      <c r="AC32" s="91"/>
      <c r="AE32" s="68"/>
      <c r="AF32" s="68"/>
      <c r="AG32" s="68"/>
      <c r="AH32" s="68"/>
      <c r="AI32" s="68"/>
      <c r="AJ32" s="68"/>
      <c r="AK32" s="68"/>
      <c r="AL32" s="68"/>
      <c r="AM32" s="68"/>
    </row>
    <row r="33" spans="1:39" ht="13.5" customHeight="1">
      <c r="A33" s="197"/>
      <c r="B33" s="83" t="s">
        <v>55</v>
      </c>
      <c r="C33" s="84" t="s">
        <v>290</v>
      </c>
      <c r="D33" s="85" t="s">
        <v>291</v>
      </c>
      <c r="E33" s="85" t="s">
        <v>279</v>
      </c>
      <c r="F33" s="85" t="s">
        <v>44</v>
      </c>
      <c r="G33" s="90" t="s">
        <v>44</v>
      </c>
      <c r="H33" s="84" t="s">
        <v>301</v>
      </c>
      <c r="I33" s="85" t="s">
        <v>273</v>
      </c>
      <c r="J33" s="85" t="s">
        <v>281</v>
      </c>
      <c r="K33" s="85" t="s">
        <v>270</v>
      </c>
      <c r="L33" s="85" t="s">
        <v>26</v>
      </c>
      <c r="M33" s="205" t="s">
        <v>263</v>
      </c>
      <c r="N33" s="206"/>
      <c r="O33" s="206"/>
      <c r="P33" s="206"/>
      <c r="Q33" s="206"/>
      <c r="R33" s="84" t="s">
        <v>274</v>
      </c>
      <c r="S33" s="85" t="s">
        <v>290</v>
      </c>
      <c r="T33" s="85" t="s">
        <v>268</v>
      </c>
      <c r="U33" s="85" t="s">
        <v>284</v>
      </c>
      <c r="V33" s="85" t="s">
        <v>44</v>
      </c>
      <c r="W33" s="215"/>
      <c r="X33" s="216"/>
      <c r="Y33" s="211"/>
      <c r="Z33" s="209"/>
      <c r="AA33" s="232"/>
      <c r="AB33" s="232"/>
      <c r="AC33" s="91"/>
      <c r="AE33" s="68"/>
      <c r="AF33" s="68"/>
      <c r="AG33" s="68"/>
      <c r="AH33" s="68"/>
      <c r="AI33" s="68"/>
      <c r="AJ33" s="68"/>
      <c r="AK33" s="68"/>
      <c r="AL33" s="68"/>
      <c r="AM33" s="68"/>
    </row>
    <row r="34" spans="1:39" ht="13.5" customHeight="1">
      <c r="A34" s="196">
        <v>25</v>
      </c>
      <c r="B34" s="80" t="s">
        <v>305</v>
      </c>
      <c r="C34" s="198" t="s">
        <v>275</v>
      </c>
      <c r="D34" s="192"/>
      <c r="E34" s="192"/>
      <c r="F34" s="192"/>
      <c r="G34" s="199"/>
      <c r="H34" s="198" t="s">
        <v>258</v>
      </c>
      <c r="I34" s="192"/>
      <c r="J34" s="192"/>
      <c r="K34" s="192"/>
      <c r="L34" s="192"/>
      <c r="M34" s="198" t="s">
        <v>275</v>
      </c>
      <c r="N34" s="192"/>
      <c r="O34" s="192"/>
      <c r="P34" s="192"/>
      <c r="Q34" s="192"/>
      <c r="R34" s="203" t="s">
        <v>17</v>
      </c>
      <c r="S34" s="204"/>
      <c r="T34" s="204"/>
      <c r="U34" s="204"/>
      <c r="V34" s="204"/>
      <c r="W34" s="213" t="s">
        <v>276</v>
      </c>
      <c r="X34" s="214"/>
      <c r="Y34" s="210">
        <v>3</v>
      </c>
      <c r="Z34" s="208">
        <v>4</v>
      </c>
      <c r="AA34" s="232"/>
      <c r="AB34" s="232"/>
      <c r="AC34" s="91"/>
      <c r="AE34" s="68"/>
      <c r="AF34" s="68"/>
      <c r="AG34" s="68"/>
      <c r="AH34" s="68"/>
      <c r="AI34" s="68"/>
      <c r="AJ34" s="68"/>
      <c r="AK34" s="68"/>
      <c r="AL34" s="68"/>
      <c r="AM34" s="68"/>
    </row>
    <row r="35" spans="1:39" ht="13.5" customHeight="1">
      <c r="A35" s="197"/>
      <c r="B35" s="83" t="s">
        <v>304</v>
      </c>
      <c r="C35" s="84" t="s">
        <v>272</v>
      </c>
      <c r="D35" s="85" t="s">
        <v>277</v>
      </c>
      <c r="E35" s="85" t="s">
        <v>267</v>
      </c>
      <c r="F35" s="85" t="s">
        <v>269</v>
      </c>
      <c r="G35" s="90" t="s">
        <v>44</v>
      </c>
      <c r="H35" s="84" t="s">
        <v>269</v>
      </c>
      <c r="I35" s="85" t="s">
        <v>269</v>
      </c>
      <c r="J35" s="85" t="s">
        <v>292</v>
      </c>
      <c r="K35" s="85" t="s">
        <v>268</v>
      </c>
      <c r="L35" s="85" t="s">
        <v>25</v>
      </c>
      <c r="M35" s="84" t="s">
        <v>291</v>
      </c>
      <c r="N35" s="85" t="s">
        <v>273</v>
      </c>
      <c r="O35" s="85" t="s">
        <v>272</v>
      </c>
      <c r="P35" s="85" t="s">
        <v>269</v>
      </c>
      <c r="Q35" s="85" t="s">
        <v>44</v>
      </c>
      <c r="R35" s="205" t="s">
        <v>263</v>
      </c>
      <c r="S35" s="206"/>
      <c r="T35" s="206"/>
      <c r="U35" s="206"/>
      <c r="V35" s="206"/>
      <c r="W35" s="215"/>
      <c r="X35" s="216"/>
      <c r="Y35" s="211"/>
      <c r="Z35" s="209"/>
      <c r="AA35" s="232"/>
      <c r="AB35" s="232"/>
      <c r="AC35" s="91"/>
      <c r="AE35" s="68"/>
      <c r="AF35" s="68"/>
      <c r="AG35" s="68"/>
      <c r="AH35" s="68"/>
      <c r="AI35" s="68"/>
      <c r="AJ35" s="68"/>
      <c r="AK35" s="68"/>
      <c r="AL35" s="68"/>
      <c r="AM35" s="68"/>
    </row>
    <row r="36" spans="1:39" ht="13.5" customHeight="1">
      <c r="A36" s="81"/>
      <c r="B36" s="109"/>
      <c r="C36" s="110"/>
      <c r="D36" s="110"/>
      <c r="E36" s="110"/>
      <c r="F36" s="110"/>
      <c r="G36" s="110"/>
      <c r="H36" s="111"/>
      <c r="I36" s="111"/>
      <c r="J36" s="111"/>
      <c r="K36" s="111"/>
      <c r="L36" s="111"/>
      <c r="M36" s="111"/>
      <c r="N36" s="111"/>
      <c r="O36" s="111"/>
      <c r="P36" s="111"/>
      <c r="Q36" s="111"/>
      <c r="R36" s="111"/>
      <c r="S36" s="111"/>
      <c r="T36" s="111"/>
      <c r="U36" s="111"/>
      <c r="V36" s="111"/>
      <c r="W36" s="112"/>
      <c r="X36" s="113"/>
      <c r="Y36" s="114"/>
      <c r="Z36" s="92"/>
      <c r="AA36" s="232"/>
      <c r="AB36" s="232"/>
      <c r="AC36" s="91"/>
      <c r="AE36" s="68"/>
      <c r="AF36" s="68"/>
      <c r="AG36" s="68"/>
      <c r="AH36" s="68"/>
      <c r="AI36" s="68"/>
      <c r="AJ36" s="68"/>
      <c r="AK36" s="68"/>
      <c r="AL36" s="68"/>
      <c r="AM36" s="68"/>
    </row>
    <row r="37" spans="1:39" ht="15" customHeight="1">
      <c r="A37" s="74" t="s">
        <v>36</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232"/>
      <c r="AB37" s="232"/>
      <c r="AC37" s="91"/>
      <c r="AE37" s="68"/>
      <c r="AF37" s="68"/>
      <c r="AG37" s="68"/>
      <c r="AH37" s="68"/>
      <c r="AI37" s="68"/>
      <c r="AJ37" s="68"/>
      <c r="AK37" s="68"/>
      <c r="AL37" s="68"/>
      <c r="AM37" s="68"/>
    </row>
    <row r="38" spans="1:39" ht="13.5" customHeight="1">
      <c r="A38" s="77" t="s">
        <v>9</v>
      </c>
      <c r="B38" s="78" t="s">
        <v>10</v>
      </c>
      <c r="C38" s="222">
        <v>4</v>
      </c>
      <c r="D38" s="223"/>
      <c r="E38" s="223"/>
      <c r="F38" s="223"/>
      <c r="G38" s="224"/>
      <c r="H38" s="222">
        <v>11</v>
      </c>
      <c r="I38" s="223"/>
      <c r="J38" s="223"/>
      <c r="K38" s="223"/>
      <c r="L38" s="223"/>
      <c r="M38" s="222">
        <v>6</v>
      </c>
      <c r="N38" s="223"/>
      <c r="O38" s="223"/>
      <c r="P38" s="223"/>
      <c r="Q38" s="223"/>
      <c r="R38" s="222">
        <v>16</v>
      </c>
      <c r="S38" s="223"/>
      <c r="T38" s="223"/>
      <c r="U38" s="223"/>
      <c r="V38" s="223"/>
      <c r="W38" s="217" t="s">
        <v>11</v>
      </c>
      <c r="X38" s="218"/>
      <c r="Y38" s="79" t="s">
        <v>12</v>
      </c>
      <c r="Z38" s="79" t="s">
        <v>13</v>
      </c>
      <c r="AA38" s="232"/>
      <c r="AB38" s="232"/>
      <c r="AC38" s="91"/>
      <c r="AE38" s="68"/>
      <c r="AF38" s="68"/>
      <c r="AG38" s="68"/>
      <c r="AH38" s="68"/>
      <c r="AI38" s="68"/>
      <c r="AJ38" s="68"/>
      <c r="AK38" s="68"/>
      <c r="AL38" s="68"/>
      <c r="AM38" s="68"/>
    </row>
    <row r="39" spans="1:39" ht="13.5" customHeight="1">
      <c r="A39" s="212">
        <v>4</v>
      </c>
      <c r="B39" s="80" t="s">
        <v>294</v>
      </c>
      <c r="C39" s="203" t="s">
        <v>17</v>
      </c>
      <c r="D39" s="204"/>
      <c r="E39" s="204"/>
      <c r="F39" s="204"/>
      <c r="G39" s="225"/>
      <c r="H39" s="198" t="s">
        <v>282</v>
      </c>
      <c r="I39" s="192"/>
      <c r="J39" s="192"/>
      <c r="K39" s="192"/>
      <c r="L39" s="192"/>
      <c r="M39" s="198" t="s">
        <v>259</v>
      </c>
      <c r="N39" s="192"/>
      <c r="O39" s="192"/>
      <c r="P39" s="192"/>
      <c r="Q39" s="192"/>
      <c r="R39" s="198" t="s">
        <v>259</v>
      </c>
      <c r="S39" s="192"/>
      <c r="T39" s="192"/>
      <c r="U39" s="192"/>
      <c r="V39" s="192"/>
      <c r="W39" s="219" t="s">
        <v>306</v>
      </c>
      <c r="X39" s="220"/>
      <c r="Y39" s="221">
        <v>6</v>
      </c>
      <c r="Z39" s="231">
        <v>1</v>
      </c>
      <c r="AA39" s="232"/>
      <c r="AB39" s="232"/>
      <c r="AC39" s="91"/>
      <c r="AE39" s="68"/>
      <c r="AF39" s="68"/>
      <c r="AG39" s="68"/>
      <c r="AH39" s="68"/>
      <c r="AI39" s="68"/>
      <c r="AJ39" s="68"/>
      <c r="AK39" s="68"/>
      <c r="AL39" s="68"/>
      <c r="AM39" s="68"/>
    </row>
    <row r="40" spans="1:39" ht="13.5" customHeight="1">
      <c r="A40" s="197"/>
      <c r="B40" s="83" t="s">
        <v>43</v>
      </c>
      <c r="C40" s="205" t="s">
        <v>263</v>
      </c>
      <c r="D40" s="206"/>
      <c r="E40" s="206"/>
      <c r="F40" s="206"/>
      <c r="G40" s="226"/>
      <c r="H40" s="84" t="s">
        <v>284</v>
      </c>
      <c r="I40" s="85" t="s">
        <v>267</v>
      </c>
      <c r="J40" s="85" t="s">
        <v>278</v>
      </c>
      <c r="K40" s="85" t="s">
        <v>44</v>
      </c>
      <c r="L40" s="85" t="s">
        <v>44</v>
      </c>
      <c r="M40" s="84" t="s">
        <v>287</v>
      </c>
      <c r="N40" s="85" t="s">
        <v>292</v>
      </c>
      <c r="O40" s="85" t="s">
        <v>265</v>
      </c>
      <c r="P40" s="85" t="s">
        <v>267</v>
      </c>
      <c r="Q40" s="85" t="s">
        <v>44</v>
      </c>
      <c r="R40" s="86" t="s">
        <v>284</v>
      </c>
      <c r="S40" s="87" t="s">
        <v>267</v>
      </c>
      <c r="T40" s="87" t="s">
        <v>266</v>
      </c>
      <c r="U40" s="85" t="s">
        <v>292</v>
      </c>
      <c r="V40" s="87" t="s">
        <v>44</v>
      </c>
      <c r="W40" s="215"/>
      <c r="X40" s="216"/>
      <c r="Y40" s="211"/>
      <c r="Z40" s="209"/>
      <c r="AA40" s="232"/>
      <c r="AB40" s="232"/>
      <c r="AC40" s="91"/>
      <c r="AE40" s="68"/>
      <c r="AF40" s="68"/>
      <c r="AG40" s="68"/>
      <c r="AH40" s="68"/>
      <c r="AI40" s="68"/>
      <c r="AJ40" s="68"/>
      <c r="AK40" s="68"/>
      <c r="AL40" s="68"/>
      <c r="AM40" s="68"/>
    </row>
    <row r="41" spans="1:39" ht="13.5" customHeight="1">
      <c r="A41" s="196">
        <v>11</v>
      </c>
      <c r="B41" s="80" t="s">
        <v>305</v>
      </c>
      <c r="C41" s="198" t="s">
        <v>288</v>
      </c>
      <c r="D41" s="192"/>
      <c r="E41" s="192"/>
      <c r="F41" s="192"/>
      <c r="G41" s="199"/>
      <c r="H41" s="203" t="s">
        <v>17</v>
      </c>
      <c r="I41" s="204"/>
      <c r="J41" s="204"/>
      <c r="K41" s="204"/>
      <c r="L41" s="204"/>
      <c r="M41" s="198" t="s">
        <v>258</v>
      </c>
      <c r="N41" s="192"/>
      <c r="O41" s="192"/>
      <c r="P41" s="192"/>
      <c r="Q41" s="192"/>
      <c r="R41" s="227" t="s">
        <v>257</v>
      </c>
      <c r="S41" s="228"/>
      <c r="T41" s="228"/>
      <c r="U41" s="192"/>
      <c r="V41" s="228"/>
      <c r="W41" s="213" t="s">
        <v>311</v>
      </c>
      <c r="X41" s="214"/>
      <c r="Y41" s="210">
        <v>4</v>
      </c>
      <c r="Z41" s="208">
        <v>3</v>
      </c>
      <c r="AA41" s="232"/>
      <c r="AB41" s="232"/>
      <c r="AC41" s="91"/>
      <c r="AE41" s="68"/>
      <c r="AF41" s="68"/>
      <c r="AG41" s="68"/>
      <c r="AH41" s="68"/>
      <c r="AI41" s="68"/>
      <c r="AJ41" s="68"/>
      <c r="AK41" s="68"/>
      <c r="AL41" s="68"/>
      <c r="AM41" s="68"/>
    </row>
    <row r="42" spans="1:39" ht="13.5" customHeight="1">
      <c r="A42" s="197"/>
      <c r="B42" s="83" t="s">
        <v>99</v>
      </c>
      <c r="C42" s="84" t="s">
        <v>269</v>
      </c>
      <c r="D42" s="85" t="s">
        <v>266</v>
      </c>
      <c r="E42" s="85" t="s">
        <v>265</v>
      </c>
      <c r="F42" s="85" t="s">
        <v>44</v>
      </c>
      <c r="G42" s="90" t="s">
        <v>44</v>
      </c>
      <c r="H42" s="205" t="s">
        <v>263</v>
      </c>
      <c r="I42" s="206"/>
      <c r="J42" s="206"/>
      <c r="K42" s="206"/>
      <c r="L42" s="206"/>
      <c r="M42" s="84" t="s">
        <v>292</v>
      </c>
      <c r="N42" s="85" t="s">
        <v>266</v>
      </c>
      <c r="O42" s="85" t="s">
        <v>270</v>
      </c>
      <c r="P42" s="85" t="s">
        <v>266</v>
      </c>
      <c r="Q42" s="85" t="s">
        <v>30</v>
      </c>
      <c r="R42" s="84" t="s">
        <v>290</v>
      </c>
      <c r="S42" s="85" t="s">
        <v>268</v>
      </c>
      <c r="T42" s="85" t="s">
        <v>266</v>
      </c>
      <c r="U42" s="85" t="s">
        <v>268</v>
      </c>
      <c r="V42" s="85" t="s">
        <v>35</v>
      </c>
      <c r="W42" s="215"/>
      <c r="X42" s="216"/>
      <c r="Y42" s="211"/>
      <c r="Z42" s="209"/>
      <c r="AA42" s="232"/>
      <c r="AB42" s="232"/>
      <c r="AC42" s="91"/>
      <c r="AE42" s="68"/>
      <c r="AF42" s="68"/>
      <c r="AG42" s="68"/>
      <c r="AH42" s="68"/>
      <c r="AI42" s="68"/>
      <c r="AJ42" s="68"/>
      <c r="AK42" s="68"/>
      <c r="AL42" s="68"/>
      <c r="AM42" s="68"/>
    </row>
    <row r="43" spans="1:39" ht="13.5" customHeight="1">
      <c r="A43" s="196">
        <v>6</v>
      </c>
      <c r="B43" s="80" t="s">
        <v>310</v>
      </c>
      <c r="C43" s="198" t="s">
        <v>275</v>
      </c>
      <c r="D43" s="192"/>
      <c r="E43" s="192"/>
      <c r="F43" s="192"/>
      <c r="G43" s="199"/>
      <c r="H43" s="198" t="s">
        <v>257</v>
      </c>
      <c r="I43" s="192"/>
      <c r="J43" s="192"/>
      <c r="K43" s="192"/>
      <c r="L43" s="192"/>
      <c r="M43" s="203" t="s">
        <v>17</v>
      </c>
      <c r="N43" s="204"/>
      <c r="O43" s="204"/>
      <c r="P43" s="204"/>
      <c r="Q43" s="204"/>
      <c r="R43" s="227" t="s">
        <v>275</v>
      </c>
      <c r="S43" s="228"/>
      <c r="T43" s="228"/>
      <c r="U43" s="228"/>
      <c r="V43" s="228"/>
      <c r="W43" s="213" t="s">
        <v>311</v>
      </c>
      <c r="X43" s="214"/>
      <c r="Y43" s="210">
        <v>4</v>
      </c>
      <c r="Z43" s="208">
        <v>4</v>
      </c>
      <c r="AA43" s="232"/>
      <c r="AB43" s="232"/>
      <c r="AC43" s="91"/>
      <c r="AE43" s="68"/>
      <c r="AF43" s="68"/>
      <c r="AG43" s="68"/>
      <c r="AH43" s="68"/>
      <c r="AI43" s="68"/>
      <c r="AJ43" s="68"/>
      <c r="AK43" s="68"/>
      <c r="AL43" s="68"/>
      <c r="AM43" s="68"/>
    </row>
    <row r="44" spans="1:39" ht="13.5" customHeight="1">
      <c r="A44" s="197"/>
      <c r="B44" s="83" t="s">
        <v>71</v>
      </c>
      <c r="C44" s="84" t="s">
        <v>293</v>
      </c>
      <c r="D44" s="85" t="s">
        <v>281</v>
      </c>
      <c r="E44" s="85" t="s">
        <v>278</v>
      </c>
      <c r="F44" s="85" t="s">
        <v>266</v>
      </c>
      <c r="G44" s="90" t="s">
        <v>44</v>
      </c>
      <c r="H44" s="84" t="s">
        <v>281</v>
      </c>
      <c r="I44" s="85" t="s">
        <v>267</v>
      </c>
      <c r="J44" s="85" t="s">
        <v>279</v>
      </c>
      <c r="K44" s="85" t="s">
        <v>267</v>
      </c>
      <c r="L44" s="85" t="s">
        <v>16</v>
      </c>
      <c r="M44" s="205" t="s">
        <v>263</v>
      </c>
      <c r="N44" s="206"/>
      <c r="O44" s="206"/>
      <c r="P44" s="206"/>
      <c r="Q44" s="206"/>
      <c r="R44" s="84" t="s">
        <v>269</v>
      </c>
      <c r="S44" s="85" t="s">
        <v>292</v>
      </c>
      <c r="T44" s="85" t="s">
        <v>291</v>
      </c>
      <c r="U44" s="85" t="s">
        <v>279</v>
      </c>
      <c r="V44" s="85" t="s">
        <v>44</v>
      </c>
      <c r="W44" s="215"/>
      <c r="X44" s="216"/>
      <c r="Y44" s="211"/>
      <c r="Z44" s="209"/>
      <c r="AA44" s="232"/>
      <c r="AB44" s="232"/>
      <c r="AC44" s="91"/>
      <c r="AE44" s="68"/>
      <c r="AF44" s="68"/>
      <c r="AG44" s="68"/>
      <c r="AH44" s="68"/>
      <c r="AI44" s="68"/>
      <c r="AJ44" s="68"/>
      <c r="AK44" s="68"/>
      <c r="AL44" s="68"/>
      <c r="AM44" s="68"/>
    </row>
    <row r="45" spans="1:39" ht="13.5" customHeight="1">
      <c r="A45" s="196">
        <v>16</v>
      </c>
      <c r="B45" s="80" t="s">
        <v>296</v>
      </c>
      <c r="C45" s="198" t="s">
        <v>275</v>
      </c>
      <c r="D45" s="192"/>
      <c r="E45" s="192"/>
      <c r="F45" s="192"/>
      <c r="G45" s="199"/>
      <c r="H45" s="198" t="s">
        <v>258</v>
      </c>
      <c r="I45" s="192"/>
      <c r="J45" s="192"/>
      <c r="K45" s="192"/>
      <c r="L45" s="192"/>
      <c r="M45" s="198" t="s">
        <v>259</v>
      </c>
      <c r="N45" s="192"/>
      <c r="O45" s="192"/>
      <c r="P45" s="192"/>
      <c r="Q45" s="192"/>
      <c r="R45" s="203" t="s">
        <v>17</v>
      </c>
      <c r="S45" s="204"/>
      <c r="T45" s="204"/>
      <c r="U45" s="204"/>
      <c r="V45" s="204"/>
      <c r="W45" s="213" t="s">
        <v>312</v>
      </c>
      <c r="X45" s="214"/>
      <c r="Y45" s="210">
        <v>4</v>
      </c>
      <c r="Z45" s="208">
        <v>2</v>
      </c>
      <c r="AA45" s="68"/>
      <c r="AB45" s="68"/>
      <c r="AC45" s="68"/>
      <c r="AD45" s="68"/>
      <c r="AE45" s="68"/>
      <c r="AF45" s="68"/>
      <c r="AG45" s="68"/>
      <c r="AH45" s="68"/>
      <c r="AI45" s="68"/>
      <c r="AJ45" s="68"/>
      <c r="AK45" s="68"/>
      <c r="AL45" s="68"/>
      <c r="AM45" s="68"/>
    </row>
    <row r="46" spans="1:39" ht="13.5" customHeight="1">
      <c r="A46" s="197"/>
      <c r="B46" s="83" t="s">
        <v>78</v>
      </c>
      <c r="C46" s="84" t="s">
        <v>269</v>
      </c>
      <c r="D46" s="85" t="s">
        <v>266</v>
      </c>
      <c r="E46" s="85" t="s">
        <v>267</v>
      </c>
      <c r="F46" s="85" t="s">
        <v>281</v>
      </c>
      <c r="G46" s="90" t="s">
        <v>44</v>
      </c>
      <c r="H46" s="84" t="s">
        <v>273</v>
      </c>
      <c r="I46" s="85" t="s">
        <v>272</v>
      </c>
      <c r="J46" s="85" t="s">
        <v>267</v>
      </c>
      <c r="K46" s="85" t="s">
        <v>272</v>
      </c>
      <c r="L46" s="85" t="s">
        <v>23</v>
      </c>
      <c r="M46" s="84" t="s">
        <v>284</v>
      </c>
      <c r="N46" s="85" t="s">
        <v>281</v>
      </c>
      <c r="O46" s="85" t="s">
        <v>274</v>
      </c>
      <c r="P46" s="85" t="s">
        <v>270</v>
      </c>
      <c r="Q46" s="85" t="s">
        <v>44</v>
      </c>
      <c r="R46" s="205" t="s">
        <v>263</v>
      </c>
      <c r="S46" s="206"/>
      <c r="T46" s="206"/>
      <c r="U46" s="206"/>
      <c r="V46" s="206"/>
      <c r="W46" s="215"/>
      <c r="X46" s="216"/>
      <c r="Y46" s="211"/>
      <c r="Z46" s="209"/>
      <c r="AA46" s="68"/>
      <c r="AB46" s="68"/>
      <c r="AC46" s="68"/>
      <c r="AD46" s="68"/>
      <c r="AE46" s="68"/>
      <c r="AF46" s="68"/>
      <c r="AG46" s="68"/>
      <c r="AH46" s="68"/>
      <c r="AI46" s="68"/>
      <c r="AJ46" s="68"/>
      <c r="AK46" s="68"/>
      <c r="AL46" s="68"/>
      <c r="AM46" s="68"/>
    </row>
    <row r="47" spans="1:26" ht="19.5" customHeight="1">
      <c r="A47" s="235" t="s">
        <v>44</v>
      </c>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row>
    <row r="48" spans="1:26" ht="19.5" customHeight="1">
      <c r="A48" s="71"/>
      <c r="B48" s="71"/>
      <c r="C48" s="71"/>
      <c r="D48" s="69"/>
      <c r="E48" s="234" t="s">
        <v>44</v>
      </c>
      <c r="F48" s="234"/>
      <c r="G48" s="234"/>
      <c r="H48" s="234"/>
      <c r="I48" s="234"/>
      <c r="J48" s="234"/>
      <c r="K48" s="234"/>
      <c r="L48" s="234"/>
      <c r="M48" s="234"/>
      <c r="N48" s="234"/>
      <c r="O48" s="234"/>
      <c r="P48" s="234"/>
      <c r="Q48" s="234"/>
      <c r="R48" s="234"/>
      <c r="S48" s="68"/>
      <c r="T48" s="68"/>
      <c r="U48" s="184" t="s">
        <v>44</v>
      </c>
      <c r="V48" s="184"/>
      <c r="W48" s="184"/>
      <c r="X48" s="184"/>
      <c r="Y48" s="184"/>
      <c r="Z48" s="184"/>
    </row>
    <row r="49" spans="1:26" ht="17.25" customHeight="1">
      <c r="A49" s="68"/>
      <c r="B49" s="116"/>
      <c r="C49" s="68"/>
      <c r="D49" s="68"/>
      <c r="E49" s="68"/>
      <c r="F49" s="68"/>
      <c r="G49" s="68"/>
      <c r="H49" s="68"/>
      <c r="I49" s="68"/>
      <c r="J49" s="68"/>
      <c r="K49" s="68"/>
      <c r="L49" s="68"/>
      <c r="M49" s="68"/>
      <c r="N49" s="68"/>
      <c r="O49" s="68"/>
      <c r="P49" s="68"/>
      <c r="Q49" s="68"/>
      <c r="R49" s="68"/>
      <c r="S49" s="68"/>
      <c r="T49" s="68"/>
      <c r="U49" s="68"/>
      <c r="V49" s="68"/>
      <c r="W49" s="68"/>
      <c r="X49" s="68"/>
      <c r="Y49" s="73"/>
      <c r="Z49" s="73" t="s">
        <v>44</v>
      </c>
    </row>
    <row r="50" spans="1:26" ht="15" customHeight="1">
      <c r="A50" s="103" t="s">
        <v>44</v>
      </c>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row>
    <row r="51" spans="1:26" ht="13.5" customHeight="1">
      <c r="A51" s="117" t="s">
        <v>44</v>
      </c>
      <c r="B51" s="107" t="s">
        <v>44</v>
      </c>
      <c r="C51" s="194" t="s">
        <v>44</v>
      </c>
      <c r="D51" s="194"/>
      <c r="E51" s="194"/>
      <c r="F51" s="194"/>
      <c r="G51" s="194"/>
      <c r="H51" s="194" t="s">
        <v>44</v>
      </c>
      <c r="I51" s="194"/>
      <c r="J51" s="194"/>
      <c r="K51" s="194"/>
      <c r="L51" s="194"/>
      <c r="M51" s="194" t="s">
        <v>44</v>
      </c>
      <c r="N51" s="194"/>
      <c r="O51" s="194"/>
      <c r="P51" s="194"/>
      <c r="Q51" s="194"/>
      <c r="R51" s="194" t="s">
        <v>44</v>
      </c>
      <c r="S51" s="194"/>
      <c r="T51" s="194"/>
      <c r="U51" s="194"/>
      <c r="V51" s="194"/>
      <c r="W51" s="195" t="s">
        <v>44</v>
      </c>
      <c r="X51" s="195"/>
      <c r="Y51" s="105" t="s">
        <v>44</v>
      </c>
      <c r="Z51" s="105" t="s">
        <v>44</v>
      </c>
    </row>
    <row r="52" spans="1:26" ht="13.5" customHeight="1">
      <c r="A52" s="193" t="s">
        <v>44</v>
      </c>
      <c r="B52" s="109" t="s">
        <v>44</v>
      </c>
      <c r="C52" s="191" t="s">
        <v>44</v>
      </c>
      <c r="D52" s="191"/>
      <c r="E52" s="191"/>
      <c r="F52" s="191"/>
      <c r="G52" s="191"/>
      <c r="H52" s="192" t="s">
        <v>44</v>
      </c>
      <c r="I52" s="192"/>
      <c r="J52" s="192"/>
      <c r="K52" s="192"/>
      <c r="L52" s="192"/>
      <c r="M52" s="192" t="s">
        <v>44</v>
      </c>
      <c r="N52" s="192"/>
      <c r="O52" s="192"/>
      <c r="P52" s="192"/>
      <c r="Q52" s="192"/>
      <c r="R52" s="192" t="s">
        <v>44</v>
      </c>
      <c r="S52" s="192"/>
      <c r="T52" s="192"/>
      <c r="U52" s="192"/>
      <c r="V52" s="192"/>
      <c r="W52" s="186" t="s">
        <v>44</v>
      </c>
      <c r="X52" s="186"/>
      <c r="Y52" s="187" t="s">
        <v>44</v>
      </c>
      <c r="Z52" s="190"/>
    </row>
    <row r="53" spans="1:26" ht="13.5" customHeight="1">
      <c r="A53" s="193"/>
      <c r="B53" s="118" t="s">
        <v>44</v>
      </c>
      <c r="C53" s="191" t="s">
        <v>44</v>
      </c>
      <c r="D53" s="191"/>
      <c r="E53" s="191"/>
      <c r="F53" s="191"/>
      <c r="G53" s="191"/>
      <c r="H53" s="87" t="s">
        <v>44</v>
      </c>
      <c r="I53" s="87" t="s">
        <v>44</v>
      </c>
      <c r="J53" s="87" t="s">
        <v>44</v>
      </c>
      <c r="K53" s="87" t="s">
        <v>44</v>
      </c>
      <c r="L53" s="87" t="s">
        <v>44</v>
      </c>
      <c r="M53" s="87" t="s">
        <v>44</v>
      </c>
      <c r="N53" s="87" t="s">
        <v>44</v>
      </c>
      <c r="O53" s="87" t="s">
        <v>44</v>
      </c>
      <c r="P53" s="87" t="s">
        <v>44</v>
      </c>
      <c r="Q53" s="87" t="s">
        <v>44</v>
      </c>
      <c r="R53" s="87" t="s">
        <v>44</v>
      </c>
      <c r="S53" s="87" t="s">
        <v>44</v>
      </c>
      <c r="T53" s="87" t="s">
        <v>44</v>
      </c>
      <c r="U53" s="87" t="s">
        <v>44</v>
      </c>
      <c r="V53" s="87" t="s">
        <v>44</v>
      </c>
      <c r="W53" s="186"/>
      <c r="X53" s="186"/>
      <c r="Y53" s="187"/>
      <c r="Z53" s="190"/>
    </row>
    <row r="54" spans="1:26" ht="13.5" customHeight="1">
      <c r="A54" s="193" t="s">
        <v>44</v>
      </c>
      <c r="B54" s="109" t="s">
        <v>44</v>
      </c>
      <c r="C54" s="192" t="s">
        <v>44</v>
      </c>
      <c r="D54" s="192"/>
      <c r="E54" s="192"/>
      <c r="F54" s="192"/>
      <c r="G54" s="192"/>
      <c r="H54" s="191" t="s">
        <v>44</v>
      </c>
      <c r="I54" s="191"/>
      <c r="J54" s="191"/>
      <c r="K54" s="191"/>
      <c r="L54" s="191"/>
      <c r="M54" s="192" t="s">
        <v>44</v>
      </c>
      <c r="N54" s="192"/>
      <c r="O54" s="192"/>
      <c r="P54" s="192"/>
      <c r="Q54" s="192"/>
      <c r="R54" s="192" t="s">
        <v>44</v>
      </c>
      <c r="S54" s="192"/>
      <c r="T54" s="192"/>
      <c r="U54" s="192"/>
      <c r="V54" s="192"/>
      <c r="W54" s="186" t="s">
        <v>44</v>
      </c>
      <c r="X54" s="186"/>
      <c r="Y54" s="187" t="s">
        <v>44</v>
      </c>
      <c r="Z54" s="190"/>
    </row>
    <row r="55" spans="1:26" ht="13.5" customHeight="1">
      <c r="A55" s="193"/>
      <c r="B55" s="118" t="s">
        <v>44</v>
      </c>
      <c r="C55" s="87" t="s">
        <v>44</v>
      </c>
      <c r="D55" s="87" t="s">
        <v>44</v>
      </c>
      <c r="E55" s="87" t="s">
        <v>44</v>
      </c>
      <c r="F55" s="87" t="s">
        <v>44</v>
      </c>
      <c r="G55" s="87" t="s">
        <v>44</v>
      </c>
      <c r="H55" s="191" t="s">
        <v>44</v>
      </c>
      <c r="I55" s="191"/>
      <c r="J55" s="191"/>
      <c r="K55" s="191"/>
      <c r="L55" s="191"/>
      <c r="M55" s="87" t="s">
        <v>44</v>
      </c>
      <c r="N55" s="87" t="s">
        <v>44</v>
      </c>
      <c r="O55" s="87" t="s">
        <v>44</v>
      </c>
      <c r="P55" s="87" t="s">
        <v>44</v>
      </c>
      <c r="Q55" s="87" t="s">
        <v>44</v>
      </c>
      <c r="R55" s="87" t="s">
        <v>44</v>
      </c>
      <c r="S55" s="87" t="s">
        <v>44</v>
      </c>
      <c r="T55" s="87" t="s">
        <v>44</v>
      </c>
      <c r="U55" s="87" t="s">
        <v>44</v>
      </c>
      <c r="V55" s="87" t="s">
        <v>44</v>
      </c>
      <c r="W55" s="186"/>
      <c r="X55" s="186"/>
      <c r="Y55" s="187"/>
      <c r="Z55" s="190"/>
    </row>
    <row r="56" spans="1:26" ht="13.5" customHeight="1">
      <c r="A56" s="193" t="s">
        <v>44</v>
      </c>
      <c r="B56" s="109" t="s">
        <v>44</v>
      </c>
      <c r="C56" s="192" t="s">
        <v>44</v>
      </c>
      <c r="D56" s="192"/>
      <c r="E56" s="192"/>
      <c r="F56" s="192"/>
      <c r="G56" s="192"/>
      <c r="H56" s="192" t="s">
        <v>44</v>
      </c>
      <c r="I56" s="192"/>
      <c r="J56" s="192"/>
      <c r="K56" s="192"/>
      <c r="L56" s="192"/>
      <c r="M56" s="191" t="s">
        <v>44</v>
      </c>
      <c r="N56" s="191"/>
      <c r="O56" s="191"/>
      <c r="P56" s="191"/>
      <c r="Q56" s="191"/>
      <c r="R56" s="192" t="s">
        <v>44</v>
      </c>
      <c r="S56" s="192"/>
      <c r="T56" s="192"/>
      <c r="U56" s="192"/>
      <c r="V56" s="192"/>
      <c r="W56" s="186" t="s">
        <v>44</v>
      </c>
      <c r="X56" s="186"/>
      <c r="Y56" s="187" t="s">
        <v>44</v>
      </c>
      <c r="Z56" s="190"/>
    </row>
    <row r="57" spans="1:26" ht="13.5" customHeight="1">
      <c r="A57" s="193"/>
      <c r="B57" s="118" t="s">
        <v>44</v>
      </c>
      <c r="C57" s="87" t="s">
        <v>44</v>
      </c>
      <c r="D57" s="87" t="s">
        <v>44</v>
      </c>
      <c r="E57" s="87" t="s">
        <v>44</v>
      </c>
      <c r="F57" s="87" t="s">
        <v>44</v>
      </c>
      <c r="G57" s="87" t="s">
        <v>44</v>
      </c>
      <c r="H57" s="87" t="s">
        <v>44</v>
      </c>
      <c r="I57" s="87" t="s">
        <v>44</v>
      </c>
      <c r="J57" s="87" t="s">
        <v>44</v>
      </c>
      <c r="K57" s="87" t="s">
        <v>44</v>
      </c>
      <c r="L57" s="87" t="s">
        <v>44</v>
      </c>
      <c r="M57" s="191" t="s">
        <v>44</v>
      </c>
      <c r="N57" s="191"/>
      <c r="O57" s="191"/>
      <c r="P57" s="191"/>
      <c r="Q57" s="191"/>
      <c r="R57" s="87" t="s">
        <v>44</v>
      </c>
      <c r="S57" s="87" t="s">
        <v>44</v>
      </c>
      <c r="T57" s="87" t="s">
        <v>44</v>
      </c>
      <c r="U57" s="87" t="s">
        <v>44</v>
      </c>
      <c r="V57" s="87" t="s">
        <v>44</v>
      </c>
      <c r="W57" s="186"/>
      <c r="X57" s="186"/>
      <c r="Y57" s="187"/>
      <c r="Z57" s="190"/>
    </row>
    <row r="58" spans="1:26" ht="13.5" customHeight="1">
      <c r="A58" s="193" t="s">
        <v>44</v>
      </c>
      <c r="B58" s="109" t="s">
        <v>44</v>
      </c>
      <c r="C58" s="192" t="s">
        <v>44</v>
      </c>
      <c r="D58" s="192"/>
      <c r="E58" s="192"/>
      <c r="F58" s="192"/>
      <c r="G58" s="192"/>
      <c r="H58" s="192" t="s">
        <v>44</v>
      </c>
      <c r="I58" s="192"/>
      <c r="J58" s="192"/>
      <c r="K58" s="192"/>
      <c r="L58" s="192"/>
      <c r="M58" s="192" t="s">
        <v>44</v>
      </c>
      <c r="N58" s="192"/>
      <c r="O58" s="192"/>
      <c r="P58" s="192"/>
      <c r="Q58" s="192"/>
      <c r="R58" s="191" t="s">
        <v>44</v>
      </c>
      <c r="S58" s="191"/>
      <c r="T58" s="191"/>
      <c r="U58" s="191"/>
      <c r="V58" s="191"/>
      <c r="W58" s="186" t="s">
        <v>44</v>
      </c>
      <c r="X58" s="186"/>
      <c r="Y58" s="187" t="s">
        <v>44</v>
      </c>
      <c r="Z58" s="190"/>
    </row>
    <row r="59" spans="1:26" ht="13.5" customHeight="1">
      <c r="A59" s="193"/>
      <c r="B59" s="118" t="s">
        <v>44</v>
      </c>
      <c r="C59" s="87" t="s">
        <v>44</v>
      </c>
      <c r="D59" s="87" t="s">
        <v>44</v>
      </c>
      <c r="E59" s="87" t="s">
        <v>44</v>
      </c>
      <c r="F59" s="87" t="s">
        <v>44</v>
      </c>
      <c r="G59" s="87" t="s">
        <v>44</v>
      </c>
      <c r="H59" s="87" t="s">
        <v>44</v>
      </c>
      <c r="I59" s="87" t="s">
        <v>44</v>
      </c>
      <c r="J59" s="87" t="s">
        <v>44</v>
      </c>
      <c r="K59" s="87" t="s">
        <v>44</v>
      </c>
      <c r="L59" s="87" t="s">
        <v>44</v>
      </c>
      <c r="M59" s="87" t="s">
        <v>44</v>
      </c>
      <c r="N59" s="87" t="s">
        <v>44</v>
      </c>
      <c r="O59" s="87" t="s">
        <v>44</v>
      </c>
      <c r="P59" s="87" t="s">
        <v>44</v>
      </c>
      <c r="Q59" s="87" t="s">
        <v>44</v>
      </c>
      <c r="R59" s="191" t="s">
        <v>44</v>
      </c>
      <c r="S59" s="191"/>
      <c r="T59" s="191"/>
      <c r="U59" s="191"/>
      <c r="V59" s="191"/>
      <c r="W59" s="186"/>
      <c r="X59" s="186"/>
      <c r="Y59" s="187"/>
      <c r="Z59" s="190"/>
    </row>
    <row r="60" spans="1:26" ht="13.5" customHeight="1">
      <c r="A60" s="119"/>
      <c r="B60" s="120" t="s">
        <v>44</v>
      </c>
      <c r="C60" s="95" t="s">
        <v>313</v>
      </c>
      <c r="D60" s="95"/>
      <c r="E60" s="95"/>
      <c r="F60" s="95"/>
      <c r="G60" s="95"/>
      <c r="H60" s="95"/>
      <c r="I60" s="188" t="s">
        <v>44</v>
      </c>
      <c r="J60" s="188"/>
      <c r="K60" s="188"/>
      <c r="L60" s="188"/>
      <c r="M60" s="189"/>
      <c r="N60" s="189"/>
      <c r="O60" s="121"/>
      <c r="P60" s="121"/>
      <c r="Q60" s="95" t="s">
        <v>313</v>
      </c>
      <c r="R60" s="95"/>
      <c r="S60" s="95"/>
      <c r="T60" s="95"/>
      <c r="U60" s="95"/>
      <c r="V60" s="95"/>
      <c r="W60" s="185" t="s">
        <v>44</v>
      </c>
      <c r="X60" s="185"/>
      <c r="Y60" s="185"/>
      <c r="Z60" s="96"/>
    </row>
    <row r="61" spans="1:26" ht="13.5" customHeight="1">
      <c r="A61" s="93"/>
      <c r="B61" s="94" t="s">
        <v>44</v>
      </c>
      <c r="C61" s="95" t="s">
        <v>313</v>
      </c>
      <c r="D61" s="95"/>
      <c r="E61" s="95"/>
      <c r="F61" s="95"/>
      <c r="G61" s="95"/>
      <c r="H61" s="95"/>
      <c r="I61" s="188" t="s">
        <v>44</v>
      </c>
      <c r="J61" s="188"/>
      <c r="K61" s="188"/>
      <c r="L61" s="188"/>
      <c r="M61" s="189"/>
      <c r="N61" s="189"/>
      <c r="O61" s="99"/>
      <c r="P61" s="99"/>
      <c r="Q61" s="95" t="s">
        <v>313</v>
      </c>
      <c r="R61" s="95"/>
      <c r="S61" s="95"/>
      <c r="T61" s="95"/>
      <c r="U61" s="95"/>
      <c r="V61" s="95"/>
      <c r="W61" s="185" t="s">
        <v>44</v>
      </c>
      <c r="X61" s="185"/>
      <c r="Y61" s="185"/>
      <c r="Z61" s="96"/>
    </row>
    <row r="62" spans="1:26" ht="13.5" customHeight="1">
      <c r="A62" s="93"/>
      <c r="B62" s="94" t="s">
        <v>44</v>
      </c>
      <c r="C62" s="95" t="s">
        <v>313</v>
      </c>
      <c r="D62" s="95"/>
      <c r="E62" s="95"/>
      <c r="F62" s="95"/>
      <c r="G62" s="95"/>
      <c r="H62" s="95"/>
      <c r="I62" s="188" t="s">
        <v>44</v>
      </c>
      <c r="J62" s="188"/>
      <c r="K62" s="188"/>
      <c r="L62" s="188"/>
      <c r="M62" s="189"/>
      <c r="N62" s="189"/>
      <c r="O62" s="97"/>
      <c r="P62" s="97"/>
      <c r="Q62" s="95" t="s">
        <v>313</v>
      </c>
      <c r="R62" s="95"/>
      <c r="S62" s="95"/>
      <c r="T62" s="95"/>
      <c r="U62" s="95"/>
      <c r="V62" s="95"/>
      <c r="W62" s="185" t="s">
        <v>44</v>
      </c>
      <c r="X62" s="185"/>
      <c r="Y62" s="185"/>
      <c r="Z62" s="96"/>
    </row>
    <row r="63" spans="1:26" ht="13.5" customHeight="1">
      <c r="A63" s="93"/>
      <c r="B63" s="94"/>
      <c r="C63" s="95"/>
      <c r="D63" s="95"/>
      <c r="E63" s="95"/>
      <c r="F63" s="95"/>
      <c r="G63" s="95"/>
      <c r="H63" s="95"/>
      <c r="I63" s="98"/>
      <c r="J63" s="98"/>
      <c r="K63" s="98"/>
      <c r="L63" s="98"/>
      <c r="M63" s="100"/>
      <c r="N63" s="100"/>
      <c r="O63" s="97"/>
      <c r="P63" s="97"/>
      <c r="Q63" s="95"/>
      <c r="R63" s="95"/>
      <c r="S63" s="95"/>
      <c r="T63" s="95"/>
      <c r="U63" s="95"/>
      <c r="V63" s="95"/>
      <c r="W63" s="101"/>
      <c r="X63" s="101"/>
      <c r="Y63" s="101"/>
      <c r="Z63" s="102"/>
    </row>
    <row r="64" spans="1:26" ht="13.5" customHeight="1">
      <c r="A64" s="93"/>
      <c r="B64" s="94"/>
      <c r="C64" s="95"/>
      <c r="D64" s="95"/>
      <c r="E64" s="95"/>
      <c r="F64" s="95"/>
      <c r="G64" s="95"/>
      <c r="H64" s="95"/>
      <c r="I64" s="98"/>
      <c r="J64" s="98"/>
      <c r="K64" s="98"/>
      <c r="L64" s="98"/>
      <c r="M64" s="100"/>
      <c r="N64" s="100"/>
      <c r="O64" s="97"/>
      <c r="P64" s="97"/>
      <c r="Q64" s="95"/>
      <c r="R64" s="95"/>
      <c r="S64" s="95"/>
      <c r="T64" s="95"/>
      <c r="U64" s="95"/>
      <c r="V64" s="95"/>
      <c r="W64" s="101"/>
      <c r="X64" s="101"/>
      <c r="Y64" s="101"/>
      <c r="Z64" s="102"/>
    </row>
    <row r="65" spans="1:26" ht="13.5" customHeight="1">
      <c r="A65" s="103"/>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row>
    <row r="66" spans="1:26" ht="15" customHeight="1">
      <c r="A66" s="103" t="s">
        <v>44</v>
      </c>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row>
    <row r="67" spans="1:26" ht="13.5" customHeight="1">
      <c r="A67" s="117" t="s">
        <v>44</v>
      </c>
      <c r="B67" s="107" t="s">
        <v>44</v>
      </c>
      <c r="C67" s="194" t="s">
        <v>44</v>
      </c>
      <c r="D67" s="194"/>
      <c r="E67" s="194"/>
      <c r="F67" s="194"/>
      <c r="G67" s="194"/>
      <c r="H67" s="194" t="s">
        <v>44</v>
      </c>
      <c r="I67" s="194"/>
      <c r="J67" s="194"/>
      <c r="K67" s="194"/>
      <c r="L67" s="194"/>
      <c r="M67" s="194" t="s">
        <v>44</v>
      </c>
      <c r="N67" s="194"/>
      <c r="O67" s="194"/>
      <c r="P67" s="194"/>
      <c r="Q67" s="194"/>
      <c r="R67" s="194" t="s">
        <v>44</v>
      </c>
      <c r="S67" s="194"/>
      <c r="T67" s="194"/>
      <c r="U67" s="194"/>
      <c r="V67" s="194"/>
      <c r="W67" s="195" t="s">
        <v>44</v>
      </c>
      <c r="X67" s="195"/>
      <c r="Y67" s="105" t="s">
        <v>44</v>
      </c>
      <c r="Z67" s="105" t="s">
        <v>44</v>
      </c>
    </row>
    <row r="68" spans="1:26" ht="13.5" customHeight="1">
      <c r="A68" s="193" t="s">
        <v>44</v>
      </c>
      <c r="B68" s="109" t="s">
        <v>44</v>
      </c>
      <c r="C68" s="191" t="s">
        <v>44</v>
      </c>
      <c r="D68" s="191"/>
      <c r="E68" s="191"/>
      <c r="F68" s="191"/>
      <c r="G68" s="191"/>
      <c r="H68" s="192" t="s">
        <v>44</v>
      </c>
      <c r="I68" s="192"/>
      <c r="J68" s="192"/>
      <c r="K68" s="192"/>
      <c r="L68" s="192"/>
      <c r="M68" s="192" t="s">
        <v>44</v>
      </c>
      <c r="N68" s="192"/>
      <c r="O68" s="192"/>
      <c r="P68" s="192"/>
      <c r="Q68" s="192"/>
      <c r="R68" s="192" t="s">
        <v>44</v>
      </c>
      <c r="S68" s="192"/>
      <c r="T68" s="192"/>
      <c r="U68" s="192"/>
      <c r="V68" s="192"/>
      <c r="W68" s="186" t="s">
        <v>44</v>
      </c>
      <c r="X68" s="186"/>
      <c r="Y68" s="187" t="s">
        <v>44</v>
      </c>
      <c r="Z68" s="190"/>
    </row>
    <row r="69" spans="1:26" ht="13.5" customHeight="1">
      <c r="A69" s="193"/>
      <c r="B69" s="118" t="s">
        <v>44</v>
      </c>
      <c r="C69" s="191" t="s">
        <v>44</v>
      </c>
      <c r="D69" s="191"/>
      <c r="E69" s="191"/>
      <c r="F69" s="191"/>
      <c r="G69" s="191"/>
      <c r="H69" s="87" t="s">
        <v>44</v>
      </c>
      <c r="I69" s="87" t="s">
        <v>44</v>
      </c>
      <c r="J69" s="87" t="s">
        <v>44</v>
      </c>
      <c r="K69" s="87" t="s">
        <v>44</v>
      </c>
      <c r="L69" s="87" t="s">
        <v>44</v>
      </c>
      <c r="M69" s="87" t="s">
        <v>44</v>
      </c>
      <c r="N69" s="87" t="s">
        <v>44</v>
      </c>
      <c r="O69" s="87" t="s">
        <v>44</v>
      </c>
      <c r="P69" s="87" t="s">
        <v>44</v>
      </c>
      <c r="Q69" s="87" t="s">
        <v>44</v>
      </c>
      <c r="R69" s="87" t="s">
        <v>44</v>
      </c>
      <c r="S69" s="87" t="s">
        <v>44</v>
      </c>
      <c r="T69" s="87" t="s">
        <v>44</v>
      </c>
      <c r="U69" s="87" t="s">
        <v>44</v>
      </c>
      <c r="V69" s="87" t="s">
        <v>44</v>
      </c>
      <c r="W69" s="186"/>
      <c r="X69" s="186"/>
      <c r="Y69" s="187"/>
      <c r="Z69" s="190"/>
    </row>
    <row r="70" spans="1:26" ht="13.5" customHeight="1">
      <c r="A70" s="193" t="s">
        <v>44</v>
      </c>
      <c r="B70" s="109" t="s">
        <v>44</v>
      </c>
      <c r="C70" s="192" t="s">
        <v>44</v>
      </c>
      <c r="D70" s="192"/>
      <c r="E70" s="192"/>
      <c r="F70" s="192"/>
      <c r="G70" s="192"/>
      <c r="H70" s="191" t="s">
        <v>44</v>
      </c>
      <c r="I70" s="191"/>
      <c r="J70" s="191"/>
      <c r="K70" s="191"/>
      <c r="L70" s="191"/>
      <c r="M70" s="192" t="s">
        <v>44</v>
      </c>
      <c r="N70" s="192"/>
      <c r="O70" s="192"/>
      <c r="P70" s="192"/>
      <c r="Q70" s="192"/>
      <c r="R70" s="192" t="s">
        <v>44</v>
      </c>
      <c r="S70" s="192"/>
      <c r="T70" s="192"/>
      <c r="U70" s="192"/>
      <c r="V70" s="192"/>
      <c r="W70" s="186" t="s">
        <v>44</v>
      </c>
      <c r="X70" s="186"/>
      <c r="Y70" s="187" t="s">
        <v>44</v>
      </c>
      <c r="Z70" s="190"/>
    </row>
    <row r="71" spans="1:26" ht="13.5" customHeight="1">
      <c r="A71" s="193"/>
      <c r="B71" s="118" t="s">
        <v>44</v>
      </c>
      <c r="C71" s="87" t="s">
        <v>44</v>
      </c>
      <c r="D71" s="87" t="s">
        <v>44</v>
      </c>
      <c r="E71" s="87" t="s">
        <v>44</v>
      </c>
      <c r="F71" s="87" t="s">
        <v>44</v>
      </c>
      <c r="G71" s="87" t="s">
        <v>44</v>
      </c>
      <c r="H71" s="191" t="s">
        <v>44</v>
      </c>
      <c r="I71" s="191"/>
      <c r="J71" s="191"/>
      <c r="K71" s="191"/>
      <c r="L71" s="191"/>
      <c r="M71" s="87" t="s">
        <v>44</v>
      </c>
      <c r="N71" s="87" t="s">
        <v>44</v>
      </c>
      <c r="O71" s="87" t="s">
        <v>44</v>
      </c>
      <c r="P71" s="87" t="s">
        <v>44</v>
      </c>
      <c r="Q71" s="87" t="s">
        <v>44</v>
      </c>
      <c r="R71" s="87" t="s">
        <v>44</v>
      </c>
      <c r="S71" s="87" t="s">
        <v>44</v>
      </c>
      <c r="T71" s="87" t="s">
        <v>44</v>
      </c>
      <c r="U71" s="87" t="s">
        <v>44</v>
      </c>
      <c r="V71" s="87" t="s">
        <v>44</v>
      </c>
      <c r="W71" s="186"/>
      <c r="X71" s="186"/>
      <c r="Y71" s="187"/>
      <c r="Z71" s="190"/>
    </row>
    <row r="72" spans="1:26" ht="13.5" customHeight="1">
      <c r="A72" s="193" t="s">
        <v>44</v>
      </c>
      <c r="B72" s="109" t="s">
        <v>44</v>
      </c>
      <c r="C72" s="192" t="s">
        <v>44</v>
      </c>
      <c r="D72" s="192"/>
      <c r="E72" s="192"/>
      <c r="F72" s="192"/>
      <c r="G72" s="192"/>
      <c r="H72" s="192" t="s">
        <v>44</v>
      </c>
      <c r="I72" s="192"/>
      <c r="J72" s="192"/>
      <c r="K72" s="192"/>
      <c r="L72" s="192"/>
      <c r="M72" s="191" t="s">
        <v>44</v>
      </c>
      <c r="N72" s="191"/>
      <c r="O72" s="191"/>
      <c r="P72" s="191"/>
      <c r="Q72" s="191"/>
      <c r="R72" s="192" t="s">
        <v>44</v>
      </c>
      <c r="S72" s="192"/>
      <c r="T72" s="192"/>
      <c r="U72" s="192"/>
      <c r="V72" s="192"/>
      <c r="W72" s="186" t="s">
        <v>44</v>
      </c>
      <c r="X72" s="186"/>
      <c r="Y72" s="187" t="s">
        <v>44</v>
      </c>
      <c r="Z72" s="190"/>
    </row>
    <row r="73" spans="1:26" ht="13.5" customHeight="1">
      <c r="A73" s="193"/>
      <c r="B73" s="118" t="s">
        <v>44</v>
      </c>
      <c r="C73" s="87" t="s">
        <v>44</v>
      </c>
      <c r="D73" s="87" t="s">
        <v>44</v>
      </c>
      <c r="E73" s="87" t="s">
        <v>44</v>
      </c>
      <c r="F73" s="87" t="s">
        <v>44</v>
      </c>
      <c r="G73" s="87" t="s">
        <v>44</v>
      </c>
      <c r="H73" s="87" t="s">
        <v>44</v>
      </c>
      <c r="I73" s="87" t="s">
        <v>44</v>
      </c>
      <c r="J73" s="87" t="s">
        <v>44</v>
      </c>
      <c r="K73" s="87" t="s">
        <v>44</v>
      </c>
      <c r="L73" s="87" t="s">
        <v>44</v>
      </c>
      <c r="M73" s="191" t="s">
        <v>44</v>
      </c>
      <c r="N73" s="191"/>
      <c r="O73" s="191"/>
      <c r="P73" s="191"/>
      <c r="Q73" s="191"/>
      <c r="R73" s="87" t="s">
        <v>44</v>
      </c>
      <c r="S73" s="87" t="s">
        <v>44</v>
      </c>
      <c r="T73" s="87" t="s">
        <v>44</v>
      </c>
      <c r="U73" s="87" t="s">
        <v>44</v>
      </c>
      <c r="V73" s="87" t="s">
        <v>44</v>
      </c>
      <c r="W73" s="186"/>
      <c r="X73" s="186"/>
      <c r="Y73" s="187"/>
      <c r="Z73" s="190"/>
    </row>
    <row r="74" spans="1:26" ht="13.5" customHeight="1">
      <c r="A74" s="193" t="s">
        <v>44</v>
      </c>
      <c r="B74" s="109" t="s">
        <v>44</v>
      </c>
      <c r="C74" s="192" t="s">
        <v>44</v>
      </c>
      <c r="D74" s="192"/>
      <c r="E74" s="192"/>
      <c r="F74" s="192"/>
      <c r="G74" s="192"/>
      <c r="H74" s="192" t="s">
        <v>44</v>
      </c>
      <c r="I74" s="192"/>
      <c r="J74" s="192"/>
      <c r="K74" s="192"/>
      <c r="L74" s="192"/>
      <c r="M74" s="192" t="s">
        <v>44</v>
      </c>
      <c r="N74" s="192"/>
      <c r="O74" s="192"/>
      <c r="P74" s="192"/>
      <c r="Q74" s="192"/>
      <c r="R74" s="191" t="s">
        <v>44</v>
      </c>
      <c r="S74" s="191"/>
      <c r="T74" s="191"/>
      <c r="U74" s="191"/>
      <c r="V74" s="191"/>
      <c r="W74" s="186" t="s">
        <v>44</v>
      </c>
      <c r="X74" s="186"/>
      <c r="Y74" s="187" t="s">
        <v>44</v>
      </c>
      <c r="Z74" s="190"/>
    </row>
    <row r="75" spans="1:26" ht="13.5" customHeight="1">
      <c r="A75" s="193"/>
      <c r="B75" s="118" t="s">
        <v>44</v>
      </c>
      <c r="C75" s="87" t="s">
        <v>44</v>
      </c>
      <c r="D75" s="87" t="s">
        <v>44</v>
      </c>
      <c r="E75" s="87" t="s">
        <v>44</v>
      </c>
      <c r="F75" s="87" t="s">
        <v>44</v>
      </c>
      <c r="G75" s="87" t="s">
        <v>44</v>
      </c>
      <c r="H75" s="87" t="s">
        <v>44</v>
      </c>
      <c r="I75" s="87" t="s">
        <v>44</v>
      </c>
      <c r="J75" s="87" t="s">
        <v>44</v>
      </c>
      <c r="K75" s="87" t="s">
        <v>44</v>
      </c>
      <c r="L75" s="87" t="s">
        <v>44</v>
      </c>
      <c r="M75" s="87" t="s">
        <v>44</v>
      </c>
      <c r="N75" s="87" t="s">
        <v>44</v>
      </c>
      <c r="O75" s="87" t="s">
        <v>44</v>
      </c>
      <c r="P75" s="87" t="s">
        <v>44</v>
      </c>
      <c r="Q75" s="87" t="s">
        <v>44</v>
      </c>
      <c r="R75" s="191" t="s">
        <v>44</v>
      </c>
      <c r="S75" s="191"/>
      <c r="T75" s="191"/>
      <c r="U75" s="191"/>
      <c r="V75" s="191"/>
      <c r="W75" s="186"/>
      <c r="X75" s="186"/>
      <c r="Y75" s="187"/>
      <c r="Z75" s="190"/>
    </row>
    <row r="76" spans="1:26" ht="13.5" customHeight="1">
      <c r="A76" s="119"/>
      <c r="B76" s="120" t="s">
        <v>44</v>
      </c>
      <c r="C76" s="95" t="s">
        <v>313</v>
      </c>
      <c r="D76" s="95"/>
      <c r="E76" s="95"/>
      <c r="F76" s="95"/>
      <c r="G76" s="95"/>
      <c r="H76" s="95"/>
      <c r="I76" s="188" t="s">
        <v>44</v>
      </c>
      <c r="J76" s="188"/>
      <c r="K76" s="188"/>
      <c r="L76" s="188"/>
      <c r="M76" s="189"/>
      <c r="N76" s="189"/>
      <c r="O76" s="121"/>
      <c r="P76" s="121"/>
      <c r="Q76" s="95" t="s">
        <v>313</v>
      </c>
      <c r="R76" s="95"/>
      <c r="S76" s="95"/>
      <c r="T76" s="95"/>
      <c r="U76" s="95"/>
      <c r="V76" s="95"/>
      <c r="W76" s="185" t="s">
        <v>44</v>
      </c>
      <c r="X76" s="185"/>
      <c r="Y76" s="185"/>
      <c r="Z76" s="96"/>
    </row>
    <row r="77" spans="1:26" ht="13.5" customHeight="1">
      <c r="A77" s="93"/>
      <c r="B77" s="94" t="s">
        <v>44</v>
      </c>
      <c r="C77" s="95" t="s">
        <v>313</v>
      </c>
      <c r="D77" s="95"/>
      <c r="E77" s="95"/>
      <c r="F77" s="95"/>
      <c r="G77" s="95"/>
      <c r="H77" s="95"/>
      <c r="I77" s="188" t="s">
        <v>44</v>
      </c>
      <c r="J77" s="188"/>
      <c r="K77" s="188"/>
      <c r="L77" s="188"/>
      <c r="M77" s="189"/>
      <c r="N77" s="189"/>
      <c r="O77" s="99"/>
      <c r="P77" s="99"/>
      <c r="Q77" s="95" t="s">
        <v>313</v>
      </c>
      <c r="R77" s="95"/>
      <c r="S77" s="95"/>
      <c r="T77" s="95"/>
      <c r="U77" s="95"/>
      <c r="V77" s="95"/>
      <c r="W77" s="185" t="s">
        <v>44</v>
      </c>
      <c r="X77" s="185"/>
      <c r="Y77" s="185"/>
      <c r="Z77" s="96"/>
    </row>
    <row r="78" spans="1:26" ht="13.5" customHeight="1">
      <c r="A78" s="93"/>
      <c r="B78" s="94" t="s">
        <v>44</v>
      </c>
      <c r="C78" s="95" t="s">
        <v>313</v>
      </c>
      <c r="D78" s="95"/>
      <c r="E78" s="95"/>
      <c r="F78" s="95"/>
      <c r="G78" s="95"/>
      <c r="H78" s="95"/>
      <c r="I78" s="188" t="s">
        <v>44</v>
      </c>
      <c r="J78" s="188"/>
      <c r="K78" s="188"/>
      <c r="L78" s="188"/>
      <c r="M78" s="189"/>
      <c r="N78" s="189"/>
      <c r="O78" s="97"/>
      <c r="P78" s="97"/>
      <c r="Q78" s="95" t="s">
        <v>313</v>
      </c>
      <c r="R78" s="95"/>
      <c r="S78" s="95"/>
      <c r="T78" s="95"/>
      <c r="U78" s="95"/>
      <c r="V78" s="95"/>
      <c r="W78" s="185" t="s">
        <v>44</v>
      </c>
      <c r="X78" s="185"/>
      <c r="Y78" s="185"/>
      <c r="Z78" s="96"/>
    </row>
    <row r="79" spans="1:26" ht="13.5" customHeight="1">
      <c r="A79" s="93"/>
      <c r="B79" s="94"/>
      <c r="C79" s="95"/>
      <c r="D79" s="95"/>
      <c r="E79" s="95"/>
      <c r="F79" s="95"/>
      <c r="G79" s="95"/>
      <c r="H79" s="95"/>
      <c r="I79" s="98"/>
      <c r="J79" s="98"/>
      <c r="K79" s="98"/>
      <c r="L79" s="98"/>
      <c r="M79" s="100"/>
      <c r="N79" s="100"/>
      <c r="O79" s="97"/>
      <c r="P79" s="97"/>
      <c r="Q79" s="95"/>
      <c r="R79" s="95"/>
      <c r="S79" s="95"/>
      <c r="T79" s="95"/>
      <c r="U79" s="95"/>
      <c r="V79" s="95"/>
      <c r="W79" s="101"/>
      <c r="X79" s="101"/>
      <c r="Y79" s="101"/>
      <c r="Z79" s="102"/>
    </row>
    <row r="80" spans="1:26" ht="13.5" customHeight="1">
      <c r="A80" s="93"/>
      <c r="B80" s="94"/>
      <c r="C80" s="95"/>
      <c r="D80" s="95"/>
      <c r="E80" s="95"/>
      <c r="F80" s="95"/>
      <c r="G80" s="95"/>
      <c r="H80" s="95"/>
      <c r="I80" s="98"/>
      <c r="J80" s="98"/>
      <c r="K80" s="98"/>
      <c r="L80" s="98"/>
      <c r="M80" s="100"/>
      <c r="N80" s="100"/>
      <c r="O80" s="97"/>
      <c r="P80" s="97"/>
      <c r="Q80" s="95"/>
      <c r="R80" s="95"/>
      <c r="S80" s="95"/>
      <c r="T80" s="95"/>
      <c r="U80" s="95"/>
      <c r="V80" s="95"/>
      <c r="W80" s="101"/>
      <c r="X80" s="101"/>
      <c r="Y80" s="101"/>
      <c r="Z80" s="102"/>
    </row>
    <row r="81" spans="1:26" ht="13.5" customHeight="1">
      <c r="A81" s="106"/>
      <c r="B81" s="107"/>
      <c r="C81" s="108"/>
      <c r="D81" s="108"/>
      <c r="E81" s="108"/>
      <c r="F81" s="108"/>
      <c r="G81" s="108"/>
      <c r="H81" s="108"/>
      <c r="I81" s="108"/>
      <c r="J81" s="108"/>
      <c r="K81" s="108"/>
      <c r="L81" s="108"/>
      <c r="M81" s="108"/>
      <c r="N81" s="108"/>
      <c r="O81" s="108"/>
      <c r="P81" s="108"/>
      <c r="Q81" s="108"/>
      <c r="R81" s="108"/>
      <c r="S81" s="108"/>
      <c r="T81" s="108"/>
      <c r="U81" s="108"/>
      <c r="V81" s="108"/>
      <c r="W81" s="105"/>
      <c r="X81" s="105"/>
      <c r="Y81" s="105"/>
      <c r="Z81" s="105"/>
    </row>
    <row r="82" spans="1:26" ht="15" customHeight="1">
      <c r="A82" s="103" t="s">
        <v>44</v>
      </c>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row>
    <row r="83" spans="1:26" ht="13.5" customHeight="1">
      <c r="A83" s="117" t="s">
        <v>44</v>
      </c>
      <c r="B83" s="107" t="s">
        <v>44</v>
      </c>
      <c r="C83" s="194" t="s">
        <v>44</v>
      </c>
      <c r="D83" s="194"/>
      <c r="E83" s="194"/>
      <c r="F83" s="194"/>
      <c r="G83" s="194"/>
      <c r="H83" s="194" t="s">
        <v>44</v>
      </c>
      <c r="I83" s="194"/>
      <c r="J83" s="194"/>
      <c r="K83" s="194"/>
      <c r="L83" s="194"/>
      <c r="M83" s="194" t="s">
        <v>44</v>
      </c>
      <c r="N83" s="194"/>
      <c r="O83" s="194"/>
      <c r="P83" s="194"/>
      <c r="Q83" s="194"/>
      <c r="R83" s="194" t="s">
        <v>44</v>
      </c>
      <c r="S83" s="194"/>
      <c r="T83" s="194"/>
      <c r="U83" s="194"/>
      <c r="V83" s="194"/>
      <c r="W83" s="195" t="s">
        <v>44</v>
      </c>
      <c r="X83" s="195"/>
      <c r="Y83" s="105" t="s">
        <v>44</v>
      </c>
      <c r="Z83" s="105" t="s">
        <v>44</v>
      </c>
    </row>
    <row r="84" spans="1:26" ht="13.5" customHeight="1">
      <c r="A84" s="193" t="s">
        <v>44</v>
      </c>
      <c r="B84" s="109" t="s">
        <v>44</v>
      </c>
      <c r="C84" s="191" t="s">
        <v>44</v>
      </c>
      <c r="D84" s="191"/>
      <c r="E84" s="191"/>
      <c r="F84" s="191"/>
      <c r="G84" s="191"/>
      <c r="H84" s="192" t="s">
        <v>44</v>
      </c>
      <c r="I84" s="192"/>
      <c r="J84" s="192"/>
      <c r="K84" s="192"/>
      <c r="L84" s="192"/>
      <c r="M84" s="192" t="s">
        <v>44</v>
      </c>
      <c r="N84" s="192"/>
      <c r="O84" s="192"/>
      <c r="P84" s="192"/>
      <c r="Q84" s="192"/>
      <c r="R84" s="192" t="s">
        <v>44</v>
      </c>
      <c r="S84" s="192"/>
      <c r="T84" s="192"/>
      <c r="U84" s="192"/>
      <c r="V84" s="192"/>
      <c r="W84" s="186" t="s">
        <v>44</v>
      </c>
      <c r="X84" s="186"/>
      <c r="Y84" s="187" t="s">
        <v>44</v>
      </c>
      <c r="Z84" s="190"/>
    </row>
    <row r="85" spans="1:26" ht="13.5" customHeight="1">
      <c r="A85" s="193"/>
      <c r="B85" s="118" t="s">
        <v>44</v>
      </c>
      <c r="C85" s="191" t="s">
        <v>44</v>
      </c>
      <c r="D85" s="191"/>
      <c r="E85" s="191"/>
      <c r="F85" s="191"/>
      <c r="G85" s="191"/>
      <c r="H85" s="87" t="s">
        <v>44</v>
      </c>
      <c r="I85" s="87" t="s">
        <v>44</v>
      </c>
      <c r="J85" s="87" t="s">
        <v>44</v>
      </c>
      <c r="K85" s="87" t="s">
        <v>44</v>
      </c>
      <c r="L85" s="87" t="s">
        <v>44</v>
      </c>
      <c r="M85" s="87" t="s">
        <v>44</v>
      </c>
      <c r="N85" s="87" t="s">
        <v>44</v>
      </c>
      <c r="O85" s="87" t="s">
        <v>44</v>
      </c>
      <c r="P85" s="87" t="s">
        <v>44</v>
      </c>
      <c r="Q85" s="87" t="s">
        <v>44</v>
      </c>
      <c r="R85" s="87" t="s">
        <v>44</v>
      </c>
      <c r="S85" s="87" t="s">
        <v>44</v>
      </c>
      <c r="T85" s="87" t="s">
        <v>44</v>
      </c>
      <c r="U85" s="87" t="s">
        <v>44</v>
      </c>
      <c r="V85" s="87" t="s">
        <v>44</v>
      </c>
      <c r="W85" s="186"/>
      <c r="X85" s="186"/>
      <c r="Y85" s="187"/>
      <c r="Z85" s="190"/>
    </row>
    <row r="86" spans="1:26" ht="13.5" customHeight="1">
      <c r="A86" s="193" t="s">
        <v>44</v>
      </c>
      <c r="B86" s="109" t="s">
        <v>44</v>
      </c>
      <c r="C86" s="192" t="s">
        <v>44</v>
      </c>
      <c r="D86" s="192"/>
      <c r="E86" s="192"/>
      <c r="F86" s="192"/>
      <c r="G86" s="192"/>
      <c r="H86" s="191" t="s">
        <v>44</v>
      </c>
      <c r="I86" s="191"/>
      <c r="J86" s="191"/>
      <c r="K86" s="191"/>
      <c r="L86" s="191"/>
      <c r="M86" s="192" t="s">
        <v>44</v>
      </c>
      <c r="N86" s="192"/>
      <c r="O86" s="192"/>
      <c r="P86" s="192"/>
      <c r="Q86" s="192"/>
      <c r="R86" s="192" t="s">
        <v>44</v>
      </c>
      <c r="S86" s="192"/>
      <c r="T86" s="192"/>
      <c r="U86" s="192"/>
      <c r="V86" s="192"/>
      <c r="W86" s="186" t="s">
        <v>44</v>
      </c>
      <c r="X86" s="186"/>
      <c r="Y86" s="187" t="s">
        <v>44</v>
      </c>
      <c r="Z86" s="190"/>
    </row>
    <row r="87" spans="1:26" ht="13.5" customHeight="1">
      <c r="A87" s="193"/>
      <c r="B87" s="118" t="s">
        <v>44</v>
      </c>
      <c r="C87" s="87" t="s">
        <v>44</v>
      </c>
      <c r="D87" s="87" t="s">
        <v>44</v>
      </c>
      <c r="E87" s="87" t="s">
        <v>44</v>
      </c>
      <c r="F87" s="87" t="s">
        <v>44</v>
      </c>
      <c r="G87" s="87" t="s">
        <v>44</v>
      </c>
      <c r="H87" s="191" t="s">
        <v>44</v>
      </c>
      <c r="I87" s="191"/>
      <c r="J87" s="191"/>
      <c r="K87" s="191"/>
      <c r="L87" s="191"/>
      <c r="M87" s="87" t="s">
        <v>44</v>
      </c>
      <c r="N87" s="87" t="s">
        <v>44</v>
      </c>
      <c r="O87" s="87" t="s">
        <v>44</v>
      </c>
      <c r="P87" s="87" t="s">
        <v>44</v>
      </c>
      <c r="Q87" s="87" t="s">
        <v>44</v>
      </c>
      <c r="R87" s="87" t="s">
        <v>44</v>
      </c>
      <c r="S87" s="87" t="s">
        <v>44</v>
      </c>
      <c r="T87" s="87" t="s">
        <v>44</v>
      </c>
      <c r="U87" s="87" t="s">
        <v>44</v>
      </c>
      <c r="V87" s="87" t="s">
        <v>44</v>
      </c>
      <c r="W87" s="186"/>
      <c r="X87" s="186"/>
      <c r="Y87" s="187"/>
      <c r="Z87" s="190"/>
    </row>
    <row r="88" spans="1:26" ht="13.5" customHeight="1">
      <c r="A88" s="193" t="s">
        <v>44</v>
      </c>
      <c r="B88" s="109" t="s">
        <v>44</v>
      </c>
      <c r="C88" s="192" t="s">
        <v>44</v>
      </c>
      <c r="D88" s="192"/>
      <c r="E88" s="192"/>
      <c r="F88" s="192"/>
      <c r="G88" s="192"/>
      <c r="H88" s="192" t="s">
        <v>44</v>
      </c>
      <c r="I88" s="192"/>
      <c r="J88" s="192"/>
      <c r="K88" s="192"/>
      <c r="L88" s="192"/>
      <c r="M88" s="191" t="s">
        <v>44</v>
      </c>
      <c r="N88" s="191"/>
      <c r="O88" s="191"/>
      <c r="P88" s="191"/>
      <c r="Q88" s="191"/>
      <c r="R88" s="192" t="s">
        <v>44</v>
      </c>
      <c r="S88" s="192"/>
      <c r="T88" s="192"/>
      <c r="U88" s="192"/>
      <c r="V88" s="192"/>
      <c r="W88" s="186" t="s">
        <v>44</v>
      </c>
      <c r="X88" s="186"/>
      <c r="Y88" s="187" t="s">
        <v>44</v>
      </c>
      <c r="Z88" s="190"/>
    </row>
    <row r="89" spans="1:26" ht="13.5" customHeight="1">
      <c r="A89" s="193"/>
      <c r="B89" s="118" t="s">
        <v>44</v>
      </c>
      <c r="C89" s="87" t="s">
        <v>44</v>
      </c>
      <c r="D89" s="87" t="s">
        <v>44</v>
      </c>
      <c r="E89" s="87" t="s">
        <v>44</v>
      </c>
      <c r="F89" s="87" t="s">
        <v>44</v>
      </c>
      <c r="G89" s="87" t="s">
        <v>44</v>
      </c>
      <c r="H89" s="87" t="s">
        <v>44</v>
      </c>
      <c r="I89" s="87" t="s">
        <v>44</v>
      </c>
      <c r="J89" s="87" t="s">
        <v>44</v>
      </c>
      <c r="K89" s="87" t="s">
        <v>44</v>
      </c>
      <c r="L89" s="87" t="s">
        <v>44</v>
      </c>
      <c r="M89" s="191" t="s">
        <v>44</v>
      </c>
      <c r="N89" s="191"/>
      <c r="O89" s="191"/>
      <c r="P89" s="191"/>
      <c r="Q89" s="191"/>
      <c r="R89" s="87" t="s">
        <v>44</v>
      </c>
      <c r="S89" s="87" t="s">
        <v>44</v>
      </c>
      <c r="T89" s="87" t="s">
        <v>44</v>
      </c>
      <c r="U89" s="87" t="s">
        <v>44</v>
      </c>
      <c r="V89" s="87" t="s">
        <v>44</v>
      </c>
      <c r="W89" s="186"/>
      <c r="X89" s="186"/>
      <c r="Y89" s="187"/>
      <c r="Z89" s="190"/>
    </row>
    <row r="90" spans="1:26" ht="13.5" customHeight="1">
      <c r="A90" s="193" t="s">
        <v>44</v>
      </c>
      <c r="B90" s="109" t="s">
        <v>44</v>
      </c>
      <c r="C90" s="192" t="s">
        <v>44</v>
      </c>
      <c r="D90" s="192"/>
      <c r="E90" s="192"/>
      <c r="F90" s="192"/>
      <c r="G90" s="192"/>
      <c r="H90" s="192" t="s">
        <v>44</v>
      </c>
      <c r="I90" s="192"/>
      <c r="J90" s="192"/>
      <c r="K90" s="192"/>
      <c r="L90" s="192"/>
      <c r="M90" s="192" t="s">
        <v>44</v>
      </c>
      <c r="N90" s="192"/>
      <c r="O90" s="192"/>
      <c r="P90" s="192"/>
      <c r="Q90" s="192"/>
      <c r="R90" s="191" t="s">
        <v>44</v>
      </c>
      <c r="S90" s="191"/>
      <c r="T90" s="191"/>
      <c r="U90" s="191"/>
      <c r="V90" s="191"/>
      <c r="W90" s="186" t="s">
        <v>44</v>
      </c>
      <c r="X90" s="186"/>
      <c r="Y90" s="187" t="s">
        <v>44</v>
      </c>
      <c r="Z90" s="190"/>
    </row>
    <row r="91" spans="1:26" ht="13.5" customHeight="1">
      <c r="A91" s="193"/>
      <c r="B91" s="118" t="s">
        <v>44</v>
      </c>
      <c r="C91" s="87" t="s">
        <v>44</v>
      </c>
      <c r="D91" s="87" t="s">
        <v>44</v>
      </c>
      <c r="E91" s="87" t="s">
        <v>44</v>
      </c>
      <c r="F91" s="87" t="s">
        <v>44</v>
      </c>
      <c r="G91" s="87" t="s">
        <v>44</v>
      </c>
      <c r="H91" s="87" t="s">
        <v>44</v>
      </c>
      <c r="I91" s="87" t="s">
        <v>44</v>
      </c>
      <c r="J91" s="87" t="s">
        <v>44</v>
      </c>
      <c r="K91" s="87" t="s">
        <v>44</v>
      </c>
      <c r="L91" s="87" t="s">
        <v>44</v>
      </c>
      <c r="M91" s="87" t="s">
        <v>44</v>
      </c>
      <c r="N91" s="87" t="s">
        <v>44</v>
      </c>
      <c r="O91" s="87" t="s">
        <v>44</v>
      </c>
      <c r="P91" s="87" t="s">
        <v>44</v>
      </c>
      <c r="Q91" s="87" t="s">
        <v>44</v>
      </c>
      <c r="R91" s="191" t="s">
        <v>44</v>
      </c>
      <c r="S91" s="191"/>
      <c r="T91" s="191"/>
      <c r="U91" s="191"/>
      <c r="V91" s="191"/>
      <c r="W91" s="186"/>
      <c r="X91" s="186"/>
      <c r="Y91" s="187"/>
      <c r="Z91" s="190"/>
    </row>
    <row r="92" spans="1:26" ht="13.5" customHeight="1">
      <c r="A92" s="119"/>
      <c r="B92" s="120" t="s">
        <v>44</v>
      </c>
      <c r="C92" s="95" t="s">
        <v>313</v>
      </c>
      <c r="D92" s="95"/>
      <c r="E92" s="95"/>
      <c r="F92" s="95"/>
      <c r="G92" s="95"/>
      <c r="H92" s="95"/>
      <c r="I92" s="188" t="s">
        <v>44</v>
      </c>
      <c r="J92" s="188"/>
      <c r="K92" s="188"/>
      <c r="L92" s="188"/>
      <c r="M92" s="189"/>
      <c r="N92" s="189"/>
      <c r="O92" s="121"/>
      <c r="P92" s="121"/>
      <c r="Q92" s="95" t="s">
        <v>313</v>
      </c>
      <c r="R92" s="95"/>
      <c r="S92" s="95"/>
      <c r="T92" s="95"/>
      <c r="U92" s="95"/>
      <c r="V92" s="95"/>
      <c r="W92" s="185" t="s">
        <v>44</v>
      </c>
      <c r="X92" s="185"/>
      <c r="Y92" s="185"/>
      <c r="Z92" s="96"/>
    </row>
    <row r="93" spans="1:26" ht="13.5" customHeight="1">
      <c r="A93" s="93"/>
      <c r="B93" s="94" t="s">
        <v>44</v>
      </c>
      <c r="C93" s="95" t="s">
        <v>313</v>
      </c>
      <c r="D93" s="95"/>
      <c r="E93" s="95"/>
      <c r="F93" s="95"/>
      <c r="G93" s="95"/>
      <c r="H93" s="95"/>
      <c r="I93" s="188" t="s">
        <v>44</v>
      </c>
      <c r="J93" s="188"/>
      <c r="K93" s="188"/>
      <c r="L93" s="188"/>
      <c r="M93" s="189"/>
      <c r="N93" s="189"/>
      <c r="O93" s="99"/>
      <c r="P93" s="99"/>
      <c r="Q93" s="95" t="s">
        <v>313</v>
      </c>
      <c r="R93" s="95"/>
      <c r="S93" s="95"/>
      <c r="T93" s="95"/>
      <c r="U93" s="95"/>
      <c r="V93" s="95"/>
      <c r="W93" s="185" t="s">
        <v>44</v>
      </c>
      <c r="X93" s="185"/>
      <c r="Y93" s="185"/>
      <c r="Z93" s="96"/>
    </row>
    <row r="94" spans="1:26" ht="13.5" customHeight="1">
      <c r="A94" s="93"/>
      <c r="B94" s="94" t="s">
        <v>44</v>
      </c>
      <c r="C94" s="95" t="s">
        <v>313</v>
      </c>
      <c r="D94" s="95"/>
      <c r="E94" s="95"/>
      <c r="F94" s="95"/>
      <c r="G94" s="95"/>
      <c r="H94" s="95"/>
      <c r="I94" s="188" t="s">
        <v>44</v>
      </c>
      <c r="J94" s="188"/>
      <c r="K94" s="188"/>
      <c r="L94" s="188"/>
      <c r="M94" s="189"/>
      <c r="N94" s="189"/>
      <c r="O94" s="97"/>
      <c r="P94" s="97"/>
      <c r="Q94" s="95" t="s">
        <v>313</v>
      </c>
      <c r="R94" s="95"/>
      <c r="S94" s="95"/>
      <c r="T94" s="95"/>
      <c r="U94" s="95"/>
      <c r="V94" s="95"/>
      <c r="W94" s="185" t="s">
        <v>44</v>
      </c>
      <c r="X94" s="185"/>
      <c r="Y94" s="185"/>
      <c r="Z94" s="96"/>
    </row>
    <row r="95" spans="1:26" ht="13.5" customHeight="1">
      <c r="A95" s="93"/>
      <c r="B95" s="94"/>
      <c r="C95" s="95"/>
      <c r="D95" s="95"/>
      <c r="E95" s="95"/>
      <c r="F95" s="95"/>
      <c r="G95" s="95"/>
      <c r="H95" s="95"/>
      <c r="I95" s="98"/>
      <c r="J95" s="98"/>
      <c r="K95" s="98"/>
      <c r="L95" s="98"/>
      <c r="M95" s="100"/>
      <c r="N95" s="100"/>
      <c r="O95" s="97"/>
      <c r="P95" s="97"/>
      <c r="Q95" s="95"/>
      <c r="R95" s="95"/>
      <c r="S95" s="95"/>
      <c r="T95" s="95"/>
      <c r="U95" s="95"/>
      <c r="V95" s="95"/>
      <c r="W95" s="101"/>
      <c r="X95" s="101"/>
      <c r="Y95" s="101"/>
      <c r="Z95" s="102"/>
    </row>
    <row r="96" spans="1:26" ht="13.5" customHeight="1">
      <c r="A96" s="93"/>
      <c r="B96" s="94"/>
      <c r="C96" s="95"/>
      <c r="D96" s="95"/>
      <c r="E96" s="95"/>
      <c r="F96" s="95"/>
      <c r="G96" s="95"/>
      <c r="H96" s="95"/>
      <c r="I96" s="98"/>
      <c r="J96" s="98"/>
      <c r="K96" s="98"/>
      <c r="L96" s="98"/>
      <c r="M96" s="100"/>
      <c r="N96" s="100"/>
      <c r="O96" s="97"/>
      <c r="P96" s="97"/>
      <c r="Q96" s="95"/>
      <c r="R96" s="95"/>
      <c r="S96" s="95"/>
      <c r="T96" s="95"/>
      <c r="U96" s="95"/>
      <c r="V96" s="95"/>
      <c r="W96" s="101"/>
      <c r="X96" s="101"/>
      <c r="Y96" s="101"/>
      <c r="Z96" s="102"/>
    </row>
    <row r="97" spans="1:26" ht="13.5" customHeight="1">
      <c r="A97" s="81"/>
      <c r="B97" s="109"/>
      <c r="C97" s="110"/>
      <c r="D97" s="110"/>
      <c r="E97" s="110"/>
      <c r="F97" s="110"/>
      <c r="G97" s="110"/>
      <c r="H97" s="111"/>
      <c r="I97" s="111"/>
      <c r="J97" s="111"/>
      <c r="K97" s="111"/>
      <c r="L97" s="111"/>
      <c r="M97" s="111"/>
      <c r="N97" s="111"/>
      <c r="O97" s="111"/>
      <c r="P97" s="111"/>
      <c r="Q97" s="111"/>
      <c r="R97" s="111"/>
      <c r="S97" s="111"/>
      <c r="T97" s="111"/>
      <c r="U97" s="111"/>
      <c r="V97" s="111"/>
      <c r="W97" s="112"/>
      <c r="X97" s="113"/>
      <c r="Y97" s="114"/>
      <c r="Z97" s="92"/>
    </row>
    <row r="98" spans="1:26" ht="15" customHeight="1">
      <c r="A98" s="103" t="s">
        <v>44</v>
      </c>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row>
    <row r="99" spans="1:26" ht="13.5" customHeight="1">
      <c r="A99" s="117" t="s">
        <v>44</v>
      </c>
      <c r="B99" s="107" t="s">
        <v>44</v>
      </c>
      <c r="C99" s="194" t="s">
        <v>44</v>
      </c>
      <c r="D99" s="194"/>
      <c r="E99" s="194"/>
      <c r="F99" s="194"/>
      <c r="G99" s="194"/>
      <c r="H99" s="194" t="s">
        <v>44</v>
      </c>
      <c r="I99" s="194"/>
      <c r="J99" s="194"/>
      <c r="K99" s="194"/>
      <c r="L99" s="194"/>
      <c r="M99" s="194" t="s">
        <v>44</v>
      </c>
      <c r="N99" s="194"/>
      <c r="O99" s="194"/>
      <c r="P99" s="194"/>
      <c r="Q99" s="194"/>
      <c r="R99" s="194" t="s">
        <v>44</v>
      </c>
      <c r="S99" s="194"/>
      <c r="T99" s="194"/>
      <c r="U99" s="194"/>
      <c r="V99" s="194"/>
      <c r="W99" s="195" t="s">
        <v>44</v>
      </c>
      <c r="X99" s="195"/>
      <c r="Y99" s="105" t="s">
        <v>44</v>
      </c>
      <c r="Z99" s="105" t="s">
        <v>44</v>
      </c>
    </row>
    <row r="100" spans="1:26" ht="13.5" customHeight="1">
      <c r="A100" s="193" t="s">
        <v>44</v>
      </c>
      <c r="B100" s="109" t="s">
        <v>44</v>
      </c>
      <c r="C100" s="191" t="s">
        <v>44</v>
      </c>
      <c r="D100" s="191"/>
      <c r="E100" s="191"/>
      <c r="F100" s="191"/>
      <c r="G100" s="191"/>
      <c r="H100" s="192" t="s">
        <v>44</v>
      </c>
      <c r="I100" s="192"/>
      <c r="J100" s="192"/>
      <c r="K100" s="192"/>
      <c r="L100" s="192"/>
      <c r="M100" s="192" t="s">
        <v>44</v>
      </c>
      <c r="N100" s="192"/>
      <c r="O100" s="192"/>
      <c r="P100" s="192"/>
      <c r="Q100" s="192"/>
      <c r="R100" s="192" t="s">
        <v>44</v>
      </c>
      <c r="S100" s="192"/>
      <c r="T100" s="192"/>
      <c r="U100" s="192"/>
      <c r="V100" s="192"/>
      <c r="W100" s="186" t="s">
        <v>44</v>
      </c>
      <c r="X100" s="186"/>
      <c r="Y100" s="187" t="s">
        <v>44</v>
      </c>
      <c r="Z100" s="190"/>
    </row>
    <row r="101" spans="1:26" ht="13.5" customHeight="1">
      <c r="A101" s="193"/>
      <c r="B101" s="118" t="s">
        <v>44</v>
      </c>
      <c r="C101" s="191" t="s">
        <v>44</v>
      </c>
      <c r="D101" s="191"/>
      <c r="E101" s="191"/>
      <c r="F101" s="191"/>
      <c r="G101" s="191"/>
      <c r="H101" s="87" t="s">
        <v>44</v>
      </c>
      <c r="I101" s="87" t="s">
        <v>44</v>
      </c>
      <c r="J101" s="87" t="s">
        <v>44</v>
      </c>
      <c r="K101" s="87" t="s">
        <v>44</v>
      </c>
      <c r="L101" s="87" t="s">
        <v>44</v>
      </c>
      <c r="M101" s="87" t="s">
        <v>44</v>
      </c>
      <c r="N101" s="87" t="s">
        <v>44</v>
      </c>
      <c r="O101" s="87" t="s">
        <v>44</v>
      </c>
      <c r="P101" s="87" t="s">
        <v>44</v>
      </c>
      <c r="Q101" s="87" t="s">
        <v>44</v>
      </c>
      <c r="R101" s="87" t="s">
        <v>44</v>
      </c>
      <c r="S101" s="87" t="s">
        <v>44</v>
      </c>
      <c r="T101" s="87" t="s">
        <v>44</v>
      </c>
      <c r="U101" s="87" t="s">
        <v>44</v>
      </c>
      <c r="V101" s="87" t="s">
        <v>44</v>
      </c>
      <c r="W101" s="186"/>
      <c r="X101" s="186"/>
      <c r="Y101" s="187"/>
      <c r="Z101" s="190"/>
    </row>
    <row r="102" spans="1:26" ht="13.5" customHeight="1">
      <c r="A102" s="193" t="s">
        <v>44</v>
      </c>
      <c r="B102" s="109" t="s">
        <v>44</v>
      </c>
      <c r="C102" s="192" t="s">
        <v>44</v>
      </c>
      <c r="D102" s="192"/>
      <c r="E102" s="192"/>
      <c r="F102" s="192"/>
      <c r="G102" s="192"/>
      <c r="H102" s="191" t="s">
        <v>44</v>
      </c>
      <c r="I102" s="191"/>
      <c r="J102" s="191"/>
      <c r="K102" s="191"/>
      <c r="L102" s="191"/>
      <c r="M102" s="192" t="s">
        <v>44</v>
      </c>
      <c r="N102" s="192"/>
      <c r="O102" s="192"/>
      <c r="P102" s="192"/>
      <c r="Q102" s="192"/>
      <c r="R102" s="192" t="s">
        <v>44</v>
      </c>
      <c r="S102" s="192"/>
      <c r="T102" s="192"/>
      <c r="U102" s="192"/>
      <c r="V102" s="192"/>
      <c r="W102" s="186" t="s">
        <v>44</v>
      </c>
      <c r="X102" s="186"/>
      <c r="Y102" s="187" t="s">
        <v>44</v>
      </c>
      <c r="Z102" s="190"/>
    </row>
    <row r="103" spans="1:26" ht="13.5" customHeight="1">
      <c r="A103" s="193"/>
      <c r="B103" s="118" t="s">
        <v>44</v>
      </c>
      <c r="C103" s="87" t="s">
        <v>44</v>
      </c>
      <c r="D103" s="87" t="s">
        <v>44</v>
      </c>
      <c r="E103" s="87" t="s">
        <v>44</v>
      </c>
      <c r="F103" s="87" t="s">
        <v>44</v>
      </c>
      <c r="G103" s="87" t="s">
        <v>44</v>
      </c>
      <c r="H103" s="191" t="s">
        <v>44</v>
      </c>
      <c r="I103" s="191"/>
      <c r="J103" s="191"/>
      <c r="K103" s="191"/>
      <c r="L103" s="191"/>
      <c r="M103" s="87" t="s">
        <v>44</v>
      </c>
      <c r="N103" s="87" t="s">
        <v>44</v>
      </c>
      <c r="O103" s="87" t="s">
        <v>44</v>
      </c>
      <c r="P103" s="87" t="s">
        <v>44</v>
      </c>
      <c r="Q103" s="87" t="s">
        <v>44</v>
      </c>
      <c r="R103" s="87" t="s">
        <v>44</v>
      </c>
      <c r="S103" s="87" t="s">
        <v>44</v>
      </c>
      <c r="T103" s="87" t="s">
        <v>44</v>
      </c>
      <c r="U103" s="87" t="s">
        <v>44</v>
      </c>
      <c r="V103" s="87" t="s">
        <v>44</v>
      </c>
      <c r="W103" s="186"/>
      <c r="X103" s="186"/>
      <c r="Y103" s="187"/>
      <c r="Z103" s="190"/>
    </row>
    <row r="104" spans="1:26" ht="13.5" customHeight="1">
      <c r="A104" s="193" t="s">
        <v>44</v>
      </c>
      <c r="B104" s="109" t="s">
        <v>44</v>
      </c>
      <c r="C104" s="192" t="s">
        <v>44</v>
      </c>
      <c r="D104" s="192"/>
      <c r="E104" s="192"/>
      <c r="F104" s="192"/>
      <c r="G104" s="192"/>
      <c r="H104" s="192" t="s">
        <v>44</v>
      </c>
      <c r="I104" s="192"/>
      <c r="J104" s="192"/>
      <c r="K104" s="192"/>
      <c r="L104" s="192"/>
      <c r="M104" s="191" t="s">
        <v>44</v>
      </c>
      <c r="N104" s="191"/>
      <c r="O104" s="191"/>
      <c r="P104" s="191"/>
      <c r="Q104" s="191"/>
      <c r="R104" s="192" t="s">
        <v>44</v>
      </c>
      <c r="S104" s="192"/>
      <c r="T104" s="192"/>
      <c r="U104" s="192"/>
      <c r="V104" s="192"/>
      <c r="W104" s="186" t="s">
        <v>44</v>
      </c>
      <c r="X104" s="186"/>
      <c r="Y104" s="187" t="s">
        <v>44</v>
      </c>
      <c r="Z104" s="190"/>
    </row>
    <row r="105" spans="1:26" ht="13.5" customHeight="1">
      <c r="A105" s="193"/>
      <c r="B105" s="118" t="s">
        <v>44</v>
      </c>
      <c r="C105" s="87" t="s">
        <v>44</v>
      </c>
      <c r="D105" s="87" t="s">
        <v>44</v>
      </c>
      <c r="E105" s="87" t="s">
        <v>44</v>
      </c>
      <c r="F105" s="87" t="s">
        <v>44</v>
      </c>
      <c r="G105" s="87" t="s">
        <v>44</v>
      </c>
      <c r="H105" s="87" t="s">
        <v>44</v>
      </c>
      <c r="I105" s="87" t="s">
        <v>44</v>
      </c>
      <c r="J105" s="87" t="s">
        <v>44</v>
      </c>
      <c r="K105" s="87" t="s">
        <v>44</v>
      </c>
      <c r="L105" s="87" t="s">
        <v>44</v>
      </c>
      <c r="M105" s="191" t="s">
        <v>44</v>
      </c>
      <c r="N105" s="191"/>
      <c r="O105" s="191"/>
      <c r="P105" s="191"/>
      <c r="Q105" s="191"/>
      <c r="R105" s="87" t="s">
        <v>44</v>
      </c>
      <c r="S105" s="87" t="s">
        <v>44</v>
      </c>
      <c r="T105" s="87" t="s">
        <v>44</v>
      </c>
      <c r="U105" s="87" t="s">
        <v>44</v>
      </c>
      <c r="V105" s="87" t="s">
        <v>44</v>
      </c>
      <c r="W105" s="186"/>
      <c r="X105" s="186"/>
      <c r="Y105" s="187"/>
      <c r="Z105" s="190"/>
    </row>
    <row r="106" spans="1:26" ht="13.5" customHeight="1">
      <c r="A106" s="193" t="s">
        <v>44</v>
      </c>
      <c r="B106" s="109" t="s">
        <v>44</v>
      </c>
      <c r="C106" s="192" t="s">
        <v>44</v>
      </c>
      <c r="D106" s="192"/>
      <c r="E106" s="192"/>
      <c r="F106" s="192"/>
      <c r="G106" s="192"/>
      <c r="H106" s="192" t="s">
        <v>44</v>
      </c>
      <c r="I106" s="192"/>
      <c r="J106" s="192"/>
      <c r="K106" s="192"/>
      <c r="L106" s="192"/>
      <c r="M106" s="192" t="s">
        <v>44</v>
      </c>
      <c r="N106" s="192"/>
      <c r="O106" s="192"/>
      <c r="P106" s="192"/>
      <c r="Q106" s="192"/>
      <c r="R106" s="191" t="s">
        <v>44</v>
      </c>
      <c r="S106" s="191"/>
      <c r="T106" s="191"/>
      <c r="U106" s="191"/>
      <c r="V106" s="191"/>
      <c r="W106" s="186" t="s">
        <v>44</v>
      </c>
      <c r="X106" s="186"/>
      <c r="Y106" s="187" t="s">
        <v>44</v>
      </c>
      <c r="Z106" s="190"/>
    </row>
    <row r="107" spans="1:26" ht="13.5" customHeight="1">
      <c r="A107" s="193"/>
      <c r="B107" s="118" t="s">
        <v>44</v>
      </c>
      <c r="C107" s="87" t="s">
        <v>44</v>
      </c>
      <c r="D107" s="87" t="s">
        <v>44</v>
      </c>
      <c r="E107" s="87" t="s">
        <v>44</v>
      </c>
      <c r="F107" s="87" t="s">
        <v>44</v>
      </c>
      <c r="G107" s="87" t="s">
        <v>44</v>
      </c>
      <c r="H107" s="87" t="s">
        <v>44</v>
      </c>
      <c r="I107" s="87" t="s">
        <v>44</v>
      </c>
      <c r="J107" s="87" t="s">
        <v>44</v>
      </c>
      <c r="K107" s="87" t="s">
        <v>44</v>
      </c>
      <c r="L107" s="87" t="s">
        <v>44</v>
      </c>
      <c r="M107" s="87" t="s">
        <v>44</v>
      </c>
      <c r="N107" s="87" t="s">
        <v>44</v>
      </c>
      <c r="O107" s="87" t="s">
        <v>44</v>
      </c>
      <c r="P107" s="87" t="s">
        <v>44</v>
      </c>
      <c r="Q107" s="87" t="s">
        <v>44</v>
      </c>
      <c r="R107" s="191" t="s">
        <v>44</v>
      </c>
      <c r="S107" s="191"/>
      <c r="T107" s="191"/>
      <c r="U107" s="191"/>
      <c r="V107" s="191"/>
      <c r="W107" s="186"/>
      <c r="X107" s="186"/>
      <c r="Y107" s="187"/>
      <c r="Z107" s="190"/>
    </row>
    <row r="108" spans="1:26" ht="13.5" customHeight="1">
      <c r="A108" s="119"/>
      <c r="B108" s="120" t="s">
        <v>44</v>
      </c>
      <c r="C108" s="95" t="s">
        <v>313</v>
      </c>
      <c r="D108" s="95"/>
      <c r="E108" s="95"/>
      <c r="F108" s="95"/>
      <c r="G108" s="95"/>
      <c r="H108" s="95"/>
      <c r="I108" s="188" t="s">
        <v>44</v>
      </c>
      <c r="J108" s="188"/>
      <c r="K108" s="188"/>
      <c r="L108" s="188"/>
      <c r="M108" s="189"/>
      <c r="N108" s="189"/>
      <c r="O108" s="121"/>
      <c r="P108" s="121"/>
      <c r="Q108" s="95" t="s">
        <v>313</v>
      </c>
      <c r="R108" s="95"/>
      <c r="S108" s="95"/>
      <c r="T108" s="95"/>
      <c r="U108" s="95"/>
      <c r="V108" s="95"/>
      <c r="W108" s="185" t="s">
        <v>44</v>
      </c>
      <c r="X108" s="185"/>
      <c r="Y108" s="185"/>
      <c r="Z108" s="96"/>
    </row>
    <row r="109" spans="1:26" ht="13.5" customHeight="1">
      <c r="A109" s="93"/>
      <c r="B109" s="94" t="s">
        <v>44</v>
      </c>
      <c r="C109" s="95" t="s">
        <v>313</v>
      </c>
      <c r="D109" s="95"/>
      <c r="E109" s="95"/>
      <c r="F109" s="95"/>
      <c r="G109" s="95"/>
      <c r="H109" s="95"/>
      <c r="I109" s="188" t="s">
        <v>44</v>
      </c>
      <c r="J109" s="188"/>
      <c r="K109" s="188"/>
      <c r="L109" s="188"/>
      <c r="M109" s="189"/>
      <c r="N109" s="189"/>
      <c r="O109" s="99"/>
      <c r="P109" s="99"/>
      <c r="Q109" s="95" t="s">
        <v>313</v>
      </c>
      <c r="R109" s="95"/>
      <c r="S109" s="95"/>
      <c r="T109" s="95"/>
      <c r="U109" s="95"/>
      <c r="V109" s="95"/>
      <c r="W109" s="185" t="s">
        <v>44</v>
      </c>
      <c r="X109" s="185"/>
      <c r="Y109" s="185"/>
      <c r="Z109" s="96"/>
    </row>
    <row r="110" spans="1:26" ht="13.5" customHeight="1">
      <c r="A110" s="93"/>
      <c r="B110" s="94" t="s">
        <v>44</v>
      </c>
      <c r="C110" s="95" t="s">
        <v>313</v>
      </c>
      <c r="D110" s="95"/>
      <c r="E110" s="95"/>
      <c r="F110" s="95"/>
      <c r="G110" s="95"/>
      <c r="H110" s="95"/>
      <c r="I110" s="188" t="s">
        <v>44</v>
      </c>
      <c r="J110" s="188"/>
      <c r="K110" s="188"/>
      <c r="L110" s="188"/>
      <c r="M110" s="189"/>
      <c r="N110" s="189"/>
      <c r="O110" s="97"/>
      <c r="P110" s="97"/>
      <c r="Q110" s="95" t="s">
        <v>313</v>
      </c>
      <c r="R110" s="95"/>
      <c r="S110" s="95"/>
      <c r="T110" s="95"/>
      <c r="U110" s="95"/>
      <c r="V110" s="95"/>
      <c r="W110" s="185" t="s">
        <v>44</v>
      </c>
      <c r="X110" s="185"/>
      <c r="Y110" s="185"/>
      <c r="Z110" s="96"/>
    </row>
  </sheetData>
  <sheetProtection password="CF48" sheet="1" objects="1" scenarios="1" insertColumns="0" insertRows="0" deleteColumns="0" deleteRows="0"/>
  <mergeCells count="407">
    <mergeCell ref="E48:R48"/>
    <mergeCell ref="U48:Z48"/>
    <mergeCell ref="E2:R2"/>
    <mergeCell ref="U2:Z2"/>
    <mergeCell ref="A47:Z47"/>
    <mergeCell ref="R38:V38"/>
    <mergeCell ref="M39:Q39"/>
    <mergeCell ref="W43:X44"/>
    <mergeCell ref="Y39:Y40"/>
    <mergeCell ref="R35:V35"/>
    <mergeCell ref="W38:X38"/>
    <mergeCell ref="M44:Q44"/>
    <mergeCell ref="M38:Q38"/>
    <mergeCell ref="M41:Q41"/>
    <mergeCell ref="R43:V43"/>
    <mergeCell ref="R41:V41"/>
    <mergeCell ref="R39:V39"/>
    <mergeCell ref="M43:Q43"/>
    <mergeCell ref="R32:V32"/>
    <mergeCell ref="M32:Q32"/>
    <mergeCell ref="M27:Q27"/>
    <mergeCell ref="Y34:Y35"/>
    <mergeCell ref="W28:X29"/>
    <mergeCell ref="Z32:Z33"/>
    <mergeCell ref="W34:X35"/>
    <mergeCell ref="Y32:Y33"/>
    <mergeCell ref="W32:X33"/>
    <mergeCell ref="W30:X31"/>
    <mergeCell ref="W39:X40"/>
    <mergeCell ref="Z39:Z40"/>
    <mergeCell ref="Z41:Z42"/>
    <mergeCell ref="Y43:Y44"/>
    <mergeCell ref="Y41:Y42"/>
    <mergeCell ref="W41:X42"/>
    <mergeCell ref="C43:G43"/>
    <mergeCell ref="H43:L43"/>
    <mergeCell ref="H42:L42"/>
    <mergeCell ref="M45:Q45"/>
    <mergeCell ref="Z45:Z46"/>
    <mergeCell ref="R46:V46"/>
    <mergeCell ref="R45:V45"/>
    <mergeCell ref="W45:X46"/>
    <mergeCell ref="Y45:Y46"/>
    <mergeCell ref="Z43:Z44"/>
    <mergeCell ref="C39:G39"/>
    <mergeCell ref="C41:G41"/>
    <mergeCell ref="H41:L41"/>
    <mergeCell ref="C40:G40"/>
    <mergeCell ref="C38:G38"/>
    <mergeCell ref="A45:A46"/>
    <mergeCell ref="C45:G45"/>
    <mergeCell ref="H45:L45"/>
    <mergeCell ref="H39:L39"/>
    <mergeCell ref="H38:L38"/>
    <mergeCell ref="R34:V34"/>
    <mergeCell ref="R16:V16"/>
    <mergeCell ref="R19:V19"/>
    <mergeCell ref="R17:V17"/>
    <mergeCell ref="R24:V24"/>
    <mergeCell ref="R28:V28"/>
    <mergeCell ref="R23:V23"/>
    <mergeCell ref="R21:V21"/>
    <mergeCell ref="R27:V27"/>
    <mergeCell ref="R30:V30"/>
    <mergeCell ref="A17:A18"/>
    <mergeCell ref="H17:L17"/>
    <mergeCell ref="M34:Q34"/>
    <mergeCell ref="M17:Q17"/>
    <mergeCell ref="A23:A24"/>
    <mergeCell ref="C23:G23"/>
    <mergeCell ref="H23:L23"/>
    <mergeCell ref="M23:Q23"/>
    <mergeCell ref="M33:Q33"/>
    <mergeCell ref="AA37:AB37"/>
    <mergeCell ref="W8:X9"/>
    <mergeCell ref="W10:X11"/>
    <mergeCell ref="W12:X13"/>
    <mergeCell ref="Y12:Y13"/>
    <mergeCell ref="Y10:Y11"/>
    <mergeCell ref="W27:X27"/>
    <mergeCell ref="Y30:Y31"/>
    <mergeCell ref="Z34:Z35"/>
    <mergeCell ref="AA34:AB34"/>
    <mergeCell ref="AA35:AB35"/>
    <mergeCell ref="AA44:AB44"/>
    <mergeCell ref="AA40:AB40"/>
    <mergeCell ref="AA41:AB41"/>
    <mergeCell ref="AA42:AB42"/>
    <mergeCell ref="AA43:AB43"/>
    <mergeCell ref="AA39:AB39"/>
    <mergeCell ref="AA38:AB38"/>
    <mergeCell ref="AA36:AB36"/>
    <mergeCell ref="AA28:AB28"/>
    <mergeCell ref="AA29:AB29"/>
    <mergeCell ref="AA30:AB30"/>
    <mergeCell ref="AA31:AB31"/>
    <mergeCell ref="AA32:AB32"/>
    <mergeCell ref="AA33:AB33"/>
    <mergeCell ref="AA8:AB8"/>
    <mergeCell ref="AA9:AB9"/>
    <mergeCell ref="AA10:AB10"/>
    <mergeCell ref="AA11:AB11"/>
    <mergeCell ref="AA26:AB26"/>
    <mergeCell ref="AA27:AB27"/>
    <mergeCell ref="AA25:AB25"/>
    <mergeCell ref="AA22:AB22"/>
    <mergeCell ref="AA23:AB23"/>
    <mergeCell ref="AA24:AB24"/>
    <mergeCell ref="AA12:AB12"/>
    <mergeCell ref="AA13:AB13"/>
    <mergeCell ref="AA18:AB18"/>
    <mergeCell ref="AA19:AB19"/>
    <mergeCell ref="AA20:AB20"/>
    <mergeCell ref="AA21:AB21"/>
    <mergeCell ref="Z21:Z22"/>
    <mergeCell ref="Z17:Z18"/>
    <mergeCell ref="A32:A33"/>
    <mergeCell ref="A34:A35"/>
    <mergeCell ref="A43:A44"/>
    <mergeCell ref="A39:A40"/>
    <mergeCell ref="A41:A42"/>
    <mergeCell ref="AA14:AB14"/>
    <mergeCell ref="AA15:AB15"/>
    <mergeCell ref="AA16:AB16"/>
    <mergeCell ref="AA17:AB17"/>
    <mergeCell ref="Z19:Z20"/>
    <mergeCell ref="Z6:Z7"/>
    <mergeCell ref="Y6:Y7"/>
    <mergeCell ref="A28:A29"/>
    <mergeCell ref="Y19:Y20"/>
    <mergeCell ref="Y28:Y29"/>
    <mergeCell ref="Z28:Z29"/>
    <mergeCell ref="A21:A22"/>
    <mergeCell ref="A19:A20"/>
    <mergeCell ref="C19:G19"/>
    <mergeCell ref="M19:Q19"/>
    <mergeCell ref="W6:X7"/>
    <mergeCell ref="C5:G5"/>
    <mergeCell ref="C6:G6"/>
    <mergeCell ref="H5:L5"/>
    <mergeCell ref="C7:G7"/>
    <mergeCell ref="H6:L6"/>
    <mergeCell ref="W5:X5"/>
    <mergeCell ref="R13:V13"/>
    <mergeCell ref="R12:V12"/>
    <mergeCell ref="M5:Q5"/>
    <mergeCell ref="M6:Q6"/>
    <mergeCell ref="R5:V5"/>
    <mergeCell ref="R6:V6"/>
    <mergeCell ref="M10:Q10"/>
    <mergeCell ref="R8:V8"/>
    <mergeCell ref="R10:V10"/>
    <mergeCell ref="M8:Q8"/>
    <mergeCell ref="M11:Q11"/>
    <mergeCell ref="M12:Q12"/>
    <mergeCell ref="M16:Q16"/>
    <mergeCell ref="H16:L16"/>
    <mergeCell ref="H19:L19"/>
    <mergeCell ref="M21:Q21"/>
    <mergeCell ref="H20:L20"/>
    <mergeCell ref="C34:G34"/>
    <mergeCell ref="H34:L34"/>
    <mergeCell ref="H21:L21"/>
    <mergeCell ref="C28:G28"/>
    <mergeCell ref="C27:G27"/>
    <mergeCell ref="H28:L28"/>
    <mergeCell ref="C21:G21"/>
    <mergeCell ref="H31:L31"/>
    <mergeCell ref="C32:G32"/>
    <mergeCell ref="H32:L32"/>
    <mergeCell ref="C30:G30"/>
    <mergeCell ref="H30:L30"/>
    <mergeCell ref="M28:Q28"/>
    <mergeCell ref="C16:G16"/>
    <mergeCell ref="C17:G17"/>
    <mergeCell ref="C18:G18"/>
    <mergeCell ref="M22:Q22"/>
    <mergeCell ref="M30:Q30"/>
    <mergeCell ref="Z23:Z24"/>
    <mergeCell ref="Z30:Z31"/>
    <mergeCell ref="Y21:Y22"/>
    <mergeCell ref="C29:G29"/>
    <mergeCell ref="H27:L27"/>
    <mergeCell ref="W19:X20"/>
    <mergeCell ref="W23:X24"/>
    <mergeCell ref="Y23:Y24"/>
    <mergeCell ref="W16:X16"/>
    <mergeCell ref="W17:X18"/>
    <mergeCell ref="Y17:Y18"/>
    <mergeCell ref="W21:X22"/>
    <mergeCell ref="H8:L8"/>
    <mergeCell ref="H9:L9"/>
    <mergeCell ref="H10:L10"/>
    <mergeCell ref="A1:Z1"/>
    <mergeCell ref="Z8:Z9"/>
    <mergeCell ref="Z12:Z13"/>
    <mergeCell ref="Y8:Y9"/>
    <mergeCell ref="A6:A7"/>
    <mergeCell ref="A10:A11"/>
    <mergeCell ref="Z10:Z11"/>
    <mergeCell ref="H51:L51"/>
    <mergeCell ref="M51:Q51"/>
    <mergeCell ref="R51:V51"/>
    <mergeCell ref="W51:X51"/>
    <mergeCell ref="A8:A9"/>
    <mergeCell ref="C12:G12"/>
    <mergeCell ref="A12:A13"/>
    <mergeCell ref="H12:L12"/>
    <mergeCell ref="C10:G10"/>
    <mergeCell ref="C8:G8"/>
    <mergeCell ref="R52:V52"/>
    <mergeCell ref="W52:X53"/>
    <mergeCell ref="A30:A31"/>
    <mergeCell ref="Y52:Y53"/>
    <mergeCell ref="A52:A53"/>
    <mergeCell ref="C52:G52"/>
    <mergeCell ref="H52:L52"/>
    <mergeCell ref="M52:Q52"/>
    <mergeCell ref="C53:G53"/>
    <mergeCell ref="C51:G51"/>
    <mergeCell ref="Z52:Z53"/>
    <mergeCell ref="A54:A55"/>
    <mergeCell ref="C54:G54"/>
    <mergeCell ref="H54:L54"/>
    <mergeCell ref="M54:Q54"/>
    <mergeCell ref="H55:L55"/>
    <mergeCell ref="R54:V54"/>
    <mergeCell ref="W54:X55"/>
    <mergeCell ref="Y54:Y55"/>
    <mergeCell ref="Z54:Z55"/>
    <mergeCell ref="R56:V56"/>
    <mergeCell ref="W56:X57"/>
    <mergeCell ref="Y56:Y57"/>
    <mergeCell ref="Z56:Z57"/>
    <mergeCell ref="A56:A57"/>
    <mergeCell ref="C56:G56"/>
    <mergeCell ref="H56:L56"/>
    <mergeCell ref="M56:Q56"/>
    <mergeCell ref="M57:Q57"/>
    <mergeCell ref="R58:V58"/>
    <mergeCell ref="W58:X59"/>
    <mergeCell ref="Y58:Y59"/>
    <mergeCell ref="Z58:Z59"/>
    <mergeCell ref="R59:V59"/>
    <mergeCell ref="A58:A59"/>
    <mergeCell ref="C58:G58"/>
    <mergeCell ref="H58:L58"/>
    <mergeCell ref="M58:Q58"/>
    <mergeCell ref="W60:Y60"/>
    <mergeCell ref="I61:L61"/>
    <mergeCell ref="M61:N61"/>
    <mergeCell ref="W61:Y61"/>
    <mergeCell ref="I60:L60"/>
    <mergeCell ref="M60:N60"/>
    <mergeCell ref="W62:Y62"/>
    <mergeCell ref="C67:G67"/>
    <mergeCell ref="H67:L67"/>
    <mergeCell ref="M67:Q67"/>
    <mergeCell ref="R67:V67"/>
    <mergeCell ref="W67:X67"/>
    <mergeCell ref="I62:L62"/>
    <mergeCell ref="M62:N62"/>
    <mergeCell ref="R68:V68"/>
    <mergeCell ref="W68:X69"/>
    <mergeCell ref="Y68:Y69"/>
    <mergeCell ref="Z68:Z69"/>
    <mergeCell ref="A68:A69"/>
    <mergeCell ref="C68:G68"/>
    <mergeCell ref="H68:L68"/>
    <mergeCell ref="M68:Q68"/>
    <mergeCell ref="C69:G69"/>
    <mergeCell ref="R70:V70"/>
    <mergeCell ref="W70:X71"/>
    <mergeCell ref="Y70:Y71"/>
    <mergeCell ref="Z70:Z71"/>
    <mergeCell ref="A70:A71"/>
    <mergeCell ref="C70:G70"/>
    <mergeCell ref="H70:L70"/>
    <mergeCell ref="M70:Q70"/>
    <mergeCell ref="H71:L71"/>
    <mergeCell ref="R72:V72"/>
    <mergeCell ref="W72:X73"/>
    <mergeCell ref="Y72:Y73"/>
    <mergeCell ref="Z72:Z73"/>
    <mergeCell ref="A72:A73"/>
    <mergeCell ref="C72:G72"/>
    <mergeCell ref="H72:L72"/>
    <mergeCell ref="M72:Q72"/>
    <mergeCell ref="M73:Q73"/>
    <mergeCell ref="R74:V74"/>
    <mergeCell ref="W74:X75"/>
    <mergeCell ref="Y74:Y75"/>
    <mergeCell ref="Z74:Z75"/>
    <mergeCell ref="R75:V75"/>
    <mergeCell ref="A74:A75"/>
    <mergeCell ref="C74:G74"/>
    <mergeCell ref="H74:L74"/>
    <mergeCell ref="M74:Q74"/>
    <mergeCell ref="W76:Y76"/>
    <mergeCell ref="I77:L77"/>
    <mergeCell ref="M77:N77"/>
    <mergeCell ref="W77:Y77"/>
    <mergeCell ref="I76:L76"/>
    <mergeCell ref="M76:N76"/>
    <mergeCell ref="W78:Y78"/>
    <mergeCell ref="C83:G83"/>
    <mergeCell ref="H83:L83"/>
    <mergeCell ref="M83:Q83"/>
    <mergeCell ref="R83:V83"/>
    <mergeCell ref="W83:X83"/>
    <mergeCell ref="I78:L78"/>
    <mergeCell ref="M78:N78"/>
    <mergeCell ref="R84:V84"/>
    <mergeCell ref="W84:X85"/>
    <mergeCell ref="Y84:Y85"/>
    <mergeCell ref="Z84:Z85"/>
    <mergeCell ref="A84:A85"/>
    <mergeCell ref="C84:G84"/>
    <mergeCell ref="H84:L84"/>
    <mergeCell ref="M84:Q84"/>
    <mergeCell ref="C85:G85"/>
    <mergeCell ref="R86:V86"/>
    <mergeCell ref="W86:X87"/>
    <mergeCell ref="Y86:Y87"/>
    <mergeCell ref="Z86:Z87"/>
    <mergeCell ref="A86:A87"/>
    <mergeCell ref="C86:G86"/>
    <mergeCell ref="H86:L86"/>
    <mergeCell ref="M86:Q86"/>
    <mergeCell ref="H87:L87"/>
    <mergeCell ref="R88:V88"/>
    <mergeCell ref="W88:X89"/>
    <mergeCell ref="Y88:Y89"/>
    <mergeCell ref="Z88:Z89"/>
    <mergeCell ref="A88:A89"/>
    <mergeCell ref="C88:G88"/>
    <mergeCell ref="H88:L88"/>
    <mergeCell ref="M88:Q88"/>
    <mergeCell ref="M89:Q89"/>
    <mergeCell ref="R90:V90"/>
    <mergeCell ref="W90:X91"/>
    <mergeCell ref="Y90:Y91"/>
    <mergeCell ref="Z90:Z91"/>
    <mergeCell ref="R91:V91"/>
    <mergeCell ref="A90:A91"/>
    <mergeCell ref="C90:G90"/>
    <mergeCell ref="H90:L90"/>
    <mergeCell ref="M90:Q90"/>
    <mergeCell ref="W92:Y92"/>
    <mergeCell ref="I93:L93"/>
    <mergeCell ref="M93:N93"/>
    <mergeCell ref="W93:Y93"/>
    <mergeCell ref="I92:L92"/>
    <mergeCell ref="M92:N92"/>
    <mergeCell ref="W94:Y94"/>
    <mergeCell ref="C99:G99"/>
    <mergeCell ref="H99:L99"/>
    <mergeCell ref="M99:Q99"/>
    <mergeCell ref="R99:V99"/>
    <mergeCell ref="W99:X99"/>
    <mergeCell ref="I94:L94"/>
    <mergeCell ref="M94:N94"/>
    <mergeCell ref="R100:V100"/>
    <mergeCell ref="W100:X101"/>
    <mergeCell ref="Y100:Y101"/>
    <mergeCell ref="Z100:Z101"/>
    <mergeCell ref="A100:A101"/>
    <mergeCell ref="C100:G100"/>
    <mergeCell ref="H100:L100"/>
    <mergeCell ref="M100:Q100"/>
    <mergeCell ref="C101:G101"/>
    <mergeCell ref="R102:V102"/>
    <mergeCell ref="W102:X103"/>
    <mergeCell ref="Y102:Y103"/>
    <mergeCell ref="Z102:Z103"/>
    <mergeCell ref="A102:A103"/>
    <mergeCell ref="C102:G102"/>
    <mergeCell ref="H102:L102"/>
    <mergeCell ref="M102:Q102"/>
    <mergeCell ref="H103:L103"/>
    <mergeCell ref="A106:A107"/>
    <mergeCell ref="C106:G106"/>
    <mergeCell ref="H106:L106"/>
    <mergeCell ref="M106:Q106"/>
    <mergeCell ref="Y104:Y105"/>
    <mergeCell ref="Z104:Z105"/>
    <mergeCell ref="A104:A105"/>
    <mergeCell ref="C104:G104"/>
    <mergeCell ref="H104:L104"/>
    <mergeCell ref="M104:Q104"/>
    <mergeCell ref="Z106:Z107"/>
    <mergeCell ref="R107:V107"/>
    <mergeCell ref="R106:V106"/>
    <mergeCell ref="R104:V104"/>
    <mergeCell ref="W104:X105"/>
    <mergeCell ref="I110:L110"/>
    <mergeCell ref="M110:N110"/>
    <mergeCell ref="W110:Y110"/>
    <mergeCell ref="W109:Y109"/>
    <mergeCell ref="M105:Q105"/>
    <mergeCell ref="W108:Y108"/>
    <mergeCell ref="W106:X107"/>
    <mergeCell ref="Y106:Y107"/>
    <mergeCell ref="I108:L108"/>
    <mergeCell ref="M108:N108"/>
    <mergeCell ref="I109:L109"/>
    <mergeCell ref="M109:N109"/>
  </mergeCells>
  <conditionalFormatting sqref="A47:Z47">
    <cfRule type="cellIs" priority="1" dxfId="78" operator="equal" stopIfTrue="1">
      <formula>"Bodovací turnaj mládeže"</formula>
    </cfRule>
  </conditionalFormatting>
  <conditionalFormatting sqref="A51:Z51">
    <cfRule type="expression" priority="2" dxfId="603" stopIfTrue="1">
      <formula>$A$50="Skupina E"</formula>
    </cfRule>
  </conditionalFormatting>
  <conditionalFormatting sqref="A52:A59">
    <cfRule type="expression" priority="3" dxfId="604" stopIfTrue="1">
      <formula>$A$50="Skupina E"</formula>
    </cfRule>
  </conditionalFormatting>
  <conditionalFormatting sqref="C52:G52 H54:L54 M56:Q56 R58:V58">
    <cfRule type="expression" priority="4" dxfId="605" stopIfTrue="1">
      <formula>$A$50="Skupina E"</formula>
    </cfRule>
  </conditionalFormatting>
  <conditionalFormatting sqref="C53:G53 H55:L55 M57:Q57 R59:V59">
    <cfRule type="expression" priority="5" dxfId="606" stopIfTrue="1">
      <formula>$A$50="Skupina E"</formula>
    </cfRule>
  </conditionalFormatting>
  <conditionalFormatting sqref="W52:Y59">
    <cfRule type="expression" priority="6" dxfId="607" stopIfTrue="1">
      <formula>$A$50="Skupina E"</formula>
    </cfRule>
  </conditionalFormatting>
  <conditionalFormatting sqref="B53 B55 B57 B59 D55:G55 D57:G57 D59:G59 I57:L57 I59:L59 N53:Q53 N59:Q59 S53:V53 S55:V55">
    <cfRule type="expression" priority="7" dxfId="595" stopIfTrue="1">
      <formula>$A$50="Skupina E"</formula>
    </cfRule>
  </conditionalFormatting>
  <conditionalFormatting sqref="C54:G54 M52:V52 R54:V54 C56:L56 C58:Q58">
    <cfRule type="expression" priority="8" dxfId="591" stopIfTrue="1">
      <formula>$A$50="Skupina E"</formula>
    </cfRule>
  </conditionalFormatting>
  <conditionalFormatting sqref="C55 C57 C59 H57 H59 M53 M59 R53 R55">
    <cfRule type="expression" priority="9" dxfId="598" stopIfTrue="1">
      <formula>$A$50="Skupina E"</formula>
    </cfRule>
  </conditionalFormatting>
  <conditionalFormatting sqref="A67:Z67">
    <cfRule type="expression" priority="10" dxfId="603" stopIfTrue="1">
      <formula>$A$66="Skupina F"</formula>
    </cfRule>
  </conditionalFormatting>
  <conditionalFormatting sqref="A68:A75 A84:A91">
    <cfRule type="expression" priority="11" dxfId="604" stopIfTrue="1">
      <formula>$A$66="Skupina F"</formula>
    </cfRule>
  </conditionalFormatting>
  <conditionalFormatting sqref="C68:G68 H70:L70 M72:Q72 R74:V74 C84:G84 H86:L86 M88:Q88 R90:V90">
    <cfRule type="expression" priority="12" dxfId="605" stopIfTrue="1">
      <formula>$A$66="Skupina F"</formula>
    </cfRule>
  </conditionalFormatting>
  <conditionalFormatting sqref="C69:G69 H71:L71 M73:Q73 R75:V75 C85:G85 H87:L87 M89:Q89 R91:V91">
    <cfRule type="expression" priority="13" dxfId="606" stopIfTrue="1">
      <formula>$A$66="Skupina F"</formula>
    </cfRule>
  </conditionalFormatting>
  <conditionalFormatting sqref="W68:Y75 W84:Y91">
    <cfRule type="expression" priority="14" dxfId="607" stopIfTrue="1">
      <formula>$A$66="Skupina F"</formula>
    </cfRule>
  </conditionalFormatting>
  <conditionalFormatting sqref="B69 B71 B73 B75 D71:G71 D73:G73 D75:G75 I73:L73 I75:L75 N69:Q69 N75:Q75 S69:V69 S71:V71 B85 B87 B89 B91 D87:G87 D89:G89 D91:G91 I89:L89 I91:L91 N85:Q85 N91:Q91 S85:V85 S87:V87">
    <cfRule type="expression" priority="15" dxfId="595" stopIfTrue="1">
      <formula>$A$66="Skupina F"</formula>
    </cfRule>
  </conditionalFormatting>
  <conditionalFormatting sqref="C70:G70 C72:L72 M68:V68 R70:V70 C74:Q74 C86:G86 C88:L88 C90:Q90 M84:V84 R86:V86">
    <cfRule type="expression" priority="16" dxfId="591" stopIfTrue="1">
      <formula>$A$66="Skupina F"</formula>
    </cfRule>
  </conditionalFormatting>
  <conditionalFormatting sqref="C71 C73 C75 H73 H75 M69 M75 R69 R71 C87 C89 C91 H89 H91 M91 M85 R85 R87">
    <cfRule type="expression" priority="17" dxfId="598" stopIfTrue="1">
      <formula>$A$66="Skupina F"</formula>
    </cfRule>
  </conditionalFormatting>
  <conditionalFormatting sqref="A83:Z83">
    <cfRule type="expression" priority="18" dxfId="603" stopIfTrue="1">
      <formula>$A$82="Skupina G"</formula>
    </cfRule>
  </conditionalFormatting>
  <conditionalFormatting sqref="A99:Z99">
    <cfRule type="expression" priority="19" dxfId="603" stopIfTrue="1">
      <formula>$A$98="Skupina H"</formula>
    </cfRule>
  </conditionalFormatting>
  <conditionalFormatting sqref="A100:A107">
    <cfRule type="expression" priority="20" dxfId="604" stopIfTrue="1">
      <formula>$A$98="Skupina H"</formula>
    </cfRule>
  </conditionalFormatting>
  <conditionalFormatting sqref="C100:G100 H102:L102 M104:Q104 R106:V106">
    <cfRule type="expression" priority="21" dxfId="605" stopIfTrue="1">
      <formula>$A$98="Skupina H"</formula>
    </cfRule>
  </conditionalFormatting>
  <conditionalFormatting sqref="C101:G101 H103:L103 M105:Q105 R107:V107">
    <cfRule type="expression" priority="22" dxfId="606" stopIfTrue="1">
      <formula>$A$98="Skupina H"</formula>
    </cfRule>
  </conditionalFormatting>
  <conditionalFormatting sqref="W100:Y107">
    <cfRule type="expression" priority="23" dxfId="607" stopIfTrue="1">
      <formula>$A$98="Skupina H"</formula>
    </cfRule>
  </conditionalFormatting>
  <conditionalFormatting sqref="B101 B103 B105 B107 D103:G103 D105:G105 D107:G107 I105:L105 I107:L107 N101:Q101 N107:Q107 S101:V101 S103:V103">
    <cfRule type="expression" priority="24" dxfId="595" stopIfTrue="1">
      <formula>$A$98="Skupina H"</formula>
    </cfRule>
  </conditionalFormatting>
  <conditionalFormatting sqref="C102:G102 C106:Q106 M100:V100 R102:V102 C104:L104">
    <cfRule type="expression" priority="25" dxfId="591" stopIfTrue="1">
      <formula>$A$98="Skupina H"</formula>
    </cfRule>
  </conditionalFormatting>
  <conditionalFormatting sqref="C103 C105 C107 H105 H107 M101 M107 R101 R103">
    <cfRule type="expression" priority="26" dxfId="598" stopIfTrue="1">
      <formula>$A$98="Skupina H"</formula>
    </cfRule>
  </conditionalFormatting>
  <conditionalFormatting sqref="Z52:Z59">
    <cfRule type="cellIs" priority="27" dxfId="608" operator="equal" stopIfTrue="1">
      <formula>1</formula>
    </cfRule>
    <cfRule type="cellIs" priority="28" dxfId="609" operator="equal" stopIfTrue="1">
      <formula>2</formula>
    </cfRule>
    <cfRule type="expression" priority="29" dxfId="607" stopIfTrue="1">
      <formula>$A$50="Skupina E"</formula>
    </cfRule>
  </conditionalFormatting>
  <conditionalFormatting sqref="Z68:Z75 Z84:Z91">
    <cfRule type="cellIs" priority="30" dxfId="608" operator="equal" stopIfTrue="1">
      <formula>1</formula>
    </cfRule>
    <cfRule type="cellIs" priority="31" dxfId="609" operator="equal" stopIfTrue="1">
      <formula>2</formula>
    </cfRule>
    <cfRule type="expression" priority="32" dxfId="607" stopIfTrue="1">
      <formula>$A$66="Skupina F"</formula>
    </cfRule>
  </conditionalFormatting>
  <conditionalFormatting sqref="Z100:Z107">
    <cfRule type="cellIs" priority="33" dxfId="608" operator="equal" stopIfTrue="1">
      <formula>1</formula>
    </cfRule>
    <cfRule type="cellIs" priority="34" dxfId="609" operator="equal" stopIfTrue="1">
      <formula>2</formula>
    </cfRule>
    <cfRule type="expression" priority="35" dxfId="607" stopIfTrue="1">
      <formula>$A$98="Skupina H"</formula>
    </cfRule>
  </conditionalFormatting>
  <conditionalFormatting sqref="Z39:Z46 Z28:Z35 Z17:Z24 Z6:Z13">
    <cfRule type="cellIs" priority="36" dxfId="610" operator="equal" stopIfTrue="1">
      <formula>1</formula>
    </cfRule>
    <cfRule type="cellIs" priority="37" dxfId="611" operator="equal" stopIfTrue="1">
      <formula>2</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1" manualBreakCount="1">
    <brk id="46" max="25" man="1"/>
  </rowBreaks>
  <colBreaks count="2" manualBreakCount="2">
    <brk id="39" max="202" man="1"/>
    <brk id="56" max="2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Olbricht</dc:creator>
  <cp:keywords/>
  <dc:description/>
  <cp:lastModifiedBy>Martin Linert</cp:lastModifiedBy>
  <dcterms:created xsi:type="dcterms:W3CDTF">2011-02-19T18:05:53Z</dcterms:created>
  <dcterms:modified xsi:type="dcterms:W3CDTF">2011-02-21T08:13:02Z</dcterms:modified>
  <cp:category/>
  <cp:version/>
  <cp:contentType/>
  <cp:contentStatus/>
</cp:coreProperties>
</file>